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810" windowHeight="4575" tabRatio="912"/>
  </bookViews>
  <sheets>
    <sheet name="1.THD.T" sheetId="2" r:id="rId1"/>
    <sheet name="1.1.TP" sheetId="1" r:id="rId2"/>
    <sheet name="1.2.TX Kỳ Anh" sheetId="4" r:id="rId3"/>
    <sheet name="1.3.TX HL" sheetId="5" r:id="rId4"/>
    <sheet name="1.4.Kỳ Anh" sheetId="6" r:id="rId5"/>
    <sheet name="1.5.C Xuyên" sheetId="7" r:id="rId6"/>
    <sheet name="1.6.Th Hà" sheetId="8" r:id="rId7"/>
    <sheet name="1.7.Can Lộc" sheetId="9" r:id="rId8"/>
    <sheet name="1.8.Lộc Hà" sheetId="10" r:id="rId9"/>
    <sheet name="1.9.Nghi X" sheetId="11" r:id="rId10"/>
    <sheet name="1.10.Đức Thọ" sheetId="12" r:id="rId11"/>
    <sheet name="1.11.H Sơn" sheetId="13" r:id="rId12"/>
    <sheet name="1.12.Vũ Q" sheetId="14" r:id="rId13"/>
    <sheet name="1.13.H Khê" sheetId="15" r:id="rId14"/>
  </sheets>
  <definedNames>
    <definedName name="_xlnm.Print_Titles" localSheetId="0">'1.THD.T'!$9:$9</definedName>
    <definedName name="_xlnm.Print_Titles">#N/A</definedName>
    <definedName name="SỞ_TÀI_NGUYÊN_VÀ_MÔI_TRƯỜNG">'1.THD.T'!$H$25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F13" i="11" l="1"/>
  <c r="C17" i="11"/>
  <c r="H18" i="15" l="1"/>
  <c r="G18" i="15"/>
  <c r="C18" i="15"/>
  <c r="A18" i="15"/>
  <c r="G15" i="15"/>
  <c r="C17" i="15" l="1"/>
  <c r="C16" i="15"/>
  <c r="C70" i="8"/>
  <c r="D69" i="8"/>
  <c r="H69" i="8"/>
  <c r="H67" i="8"/>
  <c r="C67" i="8"/>
  <c r="C71" i="8" s="1"/>
  <c r="C69" i="8"/>
  <c r="H71" i="8"/>
  <c r="G71" i="8"/>
  <c r="F71" i="8"/>
  <c r="D71" i="8"/>
  <c r="A71" i="8"/>
  <c r="C49" i="8"/>
  <c r="C15" i="15" l="1"/>
  <c r="A22" i="11"/>
  <c r="H18" i="11"/>
  <c r="C18" i="11"/>
  <c r="H13" i="11"/>
  <c r="D13" i="11"/>
  <c r="D22" i="11" s="1"/>
  <c r="C13" i="11"/>
  <c r="H10" i="11"/>
  <c r="G10" i="11"/>
  <c r="G22" i="11" s="1"/>
  <c r="F10" i="11"/>
  <c r="F22" i="11" s="1"/>
  <c r="D10" i="11"/>
  <c r="C10" i="11"/>
  <c r="C22" i="11" l="1"/>
  <c r="H22" i="11"/>
  <c r="A40" i="4"/>
  <c r="H38" i="4"/>
  <c r="D38" i="4"/>
  <c r="C38" i="4"/>
  <c r="C40" i="4" s="1"/>
  <c r="H32" i="4"/>
  <c r="D32" i="4"/>
  <c r="C32" i="4"/>
  <c r="G25" i="4"/>
  <c r="G40" i="4" s="1"/>
  <c r="C25" i="4"/>
  <c r="D23" i="4"/>
  <c r="C23" i="4"/>
  <c r="D21" i="4"/>
  <c r="C21" i="4"/>
  <c r="H18" i="4"/>
  <c r="C18" i="4"/>
  <c r="H14" i="4"/>
  <c r="G14" i="4"/>
  <c r="C14" i="4"/>
  <c r="H12" i="4"/>
  <c r="D12" i="4"/>
  <c r="C12" i="4"/>
  <c r="D10" i="4"/>
  <c r="C10" i="4"/>
  <c r="D40" i="4" l="1"/>
  <c r="H40" i="4"/>
  <c r="A29" i="6"/>
  <c r="C28" i="6"/>
  <c r="C27" i="6" s="1"/>
  <c r="G27" i="6"/>
  <c r="G29" i="6" s="1"/>
  <c r="C26" i="6"/>
  <c r="C25" i="6" s="1"/>
  <c r="D25" i="6"/>
  <c r="D29" i="6" s="1"/>
  <c r="C24" i="6"/>
  <c r="G23" i="6"/>
  <c r="C23" i="6"/>
  <c r="C22" i="6"/>
  <c r="C21" i="6" s="1"/>
  <c r="D21" i="6"/>
  <c r="C20" i="6"/>
  <c r="C19" i="6" s="1"/>
  <c r="D19" i="6"/>
  <c r="C18" i="6"/>
  <c r="C17" i="6"/>
  <c r="H16" i="6"/>
  <c r="H29" i="6" s="1"/>
  <c r="D16" i="6"/>
  <c r="C15" i="6"/>
  <c r="C14" i="6"/>
  <c r="C13" i="6"/>
  <c r="C12" i="6"/>
  <c r="C11" i="6"/>
  <c r="H10" i="6"/>
  <c r="G10" i="6"/>
  <c r="D10" i="6"/>
  <c r="C16" i="6" l="1"/>
  <c r="C29" i="6" s="1"/>
  <c r="C10" i="6"/>
  <c r="H41" i="14" l="1"/>
  <c r="G41" i="14"/>
  <c r="D41" i="14"/>
  <c r="C41" i="14"/>
  <c r="A41" i="14"/>
  <c r="C40" i="14"/>
  <c r="C39" i="14"/>
  <c r="H38" i="14"/>
  <c r="C38" i="14"/>
  <c r="H39" i="9" l="1"/>
  <c r="G39" i="9"/>
  <c r="D39" i="9"/>
  <c r="C39" i="9"/>
  <c r="G36" i="9"/>
  <c r="C36" i="9"/>
  <c r="A39" i="9"/>
  <c r="C32" i="13" l="1"/>
  <c r="C31" i="13"/>
  <c r="G39" i="13"/>
  <c r="G37" i="13"/>
  <c r="C38" i="13"/>
  <c r="C37" i="13"/>
  <c r="A39" i="13"/>
  <c r="C14" i="15" l="1"/>
  <c r="C13" i="15"/>
  <c r="C12" i="15" s="1"/>
  <c r="H12" i="15"/>
  <c r="G12" i="15"/>
  <c r="C11" i="15"/>
  <c r="H10" i="15"/>
  <c r="C10" i="15"/>
  <c r="H63" i="8"/>
  <c r="D63" i="8"/>
  <c r="C63" i="8"/>
  <c r="H59" i="8"/>
  <c r="D59" i="8"/>
  <c r="C59" i="8"/>
  <c r="H57" i="8"/>
  <c r="D57" i="8"/>
  <c r="C57" i="8"/>
  <c r="H51" i="8"/>
  <c r="G51" i="8"/>
  <c r="F51" i="8"/>
  <c r="C51" i="8"/>
  <c r="G43" i="8"/>
  <c r="C43" i="8"/>
  <c r="H41" i="8"/>
  <c r="C41" i="8"/>
  <c r="D39" i="8"/>
  <c r="C39" i="8"/>
  <c r="H30" i="8"/>
  <c r="D30" i="8"/>
  <c r="C30" i="8"/>
  <c r="D28" i="8"/>
  <c r="C28" i="8"/>
  <c r="H10" i="8"/>
  <c r="D10" i="8"/>
  <c r="C10" i="8"/>
  <c r="D34" i="9" l="1"/>
  <c r="C34" i="9"/>
  <c r="C33" i="9"/>
  <c r="D32" i="9"/>
  <c r="C32" i="9" s="1"/>
  <c r="H15" i="9"/>
  <c r="D15" i="9"/>
  <c r="C15" i="9"/>
  <c r="H12" i="9"/>
  <c r="D12" i="9"/>
  <c r="C12" i="9"/>
  <c r="D10" i="9"/>
  <c r="C10" i="9"/>
  <c r="H36" i="14" l="1"/>
  <c r="G36" i="14"/>
  <c r="C36" i="14"/>
  <c r="H30" i="14"/>
  <c r="D30" i="14"/>
  <c r="C30" i="14"/>
  <c r="H28" i="14"/>
  <c r="C28" i="14"/>
  <c r="C27" i="14"/>
  <c r="C25" i="14"/>
  <c r="C24" i="14"/>
  <c r="H23" i="14"/>
  <c r="H20" i="14"/>
  <c r="C20" i="14"/>
  <c r="H15" i="14"/>
  <c r="G15" i="14"/>
  <c r="C15" i="14"/>
  <c r="H12" i="14"/>
  <c r="C12" i="14"/>
  <c r="C11" i="14"/>
  <c r="C10" i="14" s="1"/>
  <c r="G10" i="14"/>
  <c r="C23" i="14" l="1"/>
  <c r="D31" i="7"/>
  <c r="C31" i="7"/>
  <c r="H29" i="7"/>
  <c r="D29" i="7"/>
  <c r="C29" i="7"/>
  <c r="H14" i="7"/>
  <c r="D14" i="7"/>
  <c r="C14" i="7"/>
  <c r="A33" i="7"/>
  <c r="D10" i="7"/>
  <c r="C10" i="7"/>
  <c r="H12" i="7"/>
  <c r="H10" i="7" s="1"/>
  <c r="C33" i="7" l="1"/>
  <c r="D33" i="7"/>
  <c r="H33" i="7"/>
  <c r="H31" i="10" l="1"/>
  <c r="G31" i="10"/>
  <c r="D31" i="10"/>
  <c r="C31" i="10"/>
  <c r="A31" i="10"/>
  <c r="C27" i="10"/>
  <c r="C26" i="10"/>
  <c r="C25" i="10"/>
  <c r="C23" i="10" s="1"/>
  <c r="C24" i="10"/>
  <c r="H23" i="10"/>
  <c r="D23" i="10"/>
  <c r="C22" i="10"/>
  <c r="C21" i="10"/>
  <c r="D20" i="10"/>
  <c r="C20" i="10"/>
  <c r="C19" i="10"/>
  <c r="H18" i="10"/>
  <c r="C18" i="10"/>
  <c r="C17" i="10"/>
  <c r="C16" i="10" s="1"/>
  <c r="H16" i="10"/>
  <c r="G16" i="10"/>
  <c r="C15" i="10"/>
  <c r="C14" i="10" s="1"/>
  <c r="D14" i="10"/>
  <c r="C13" i="10"/>
  <c r="C12" i="10"/>
  <c r="C11" i="10"/>
  <c r="C10" i="10" s="1"/>
  <c r="H10" i="10"/>
  <c r="D10" i="10"/>
  <c r="A16" i="1" l="1"/>
  <c r="C15" i="1"/>
  <c r="C13" i="1"/>
  <c r="C12" i="1"/>
  <c r="C11" i="1"/>
  <c r="H10" i="1"/>
  <c r="H16" i="1" s="1"/>
  <c r="D10" i="1"/>
  <c r="D16" i="1" s="1"/>
  <c r="D15" i="5"/>
  <c r="A15" i="5"/>
  <c r="C14" i="5"/>
  <c r="C13" i="5"/>
  <c r="C12" i="5" s="1"/>
  <c r="C15" i="5" s="1"/>
  <c r="H12" i="5"/>
  <c r="H15" i="5" s="1"/>
  <c r="G12" i="5"/>
  <c r="G15" i="5" s="1"/>
  <c r="F12" i="5"/>
  <c r="F15" i="5" s="1"/>
  <c r="D12" i="5"/>
  <c r="C11" i="5"/>
  <c r="H10" i="5"/>
  <c r="D10" i="5"/>
  <c r="C10" i="5"/>
  <c r="C10" i="1" l="1"/>
  <c r="C16" i="1" s="1"/>
  <c r="A23" i="12"/>
  <c r="C22" i="12"/>
  <c r="C20" i="12"/>
  <c r="C19" i="12"/>
  <c r="C18" i="12"/>
  <c r="C17" i="12"/>
  <c r="C16" i="12"/>
  <c r="C15" i="12"/>
  <c r="C14" i="12"/>
  <c r="C12" i="12"/>
  <c r="C10" i="12"/>
  <c r="C11" i="12"/>
  <c r="H21" i="12"/>
  <c r="H23" i="12" s="1"/>
  <c r="H13" i="12"/>
  <c r="D13" i="12"/>
  <c r="D23" i="12" s="1"/>
  <c r="D10" i="12"/>
  <c r="C13" i="12" l="1"/>
  <c r="C21" i="12"/>
  <c r="C23" i="12" s="1"/>
  <c r="H34" i="13"/>
  <c r="C34" i="13"/>
  <c r="C33" i="13"/>
  <c r="C30" i="13"/>
  <c r="C29" i="13"/>
  <c r="C28" i="13"/>
  <c r="C27" i="13"/>
  <c r="C26" i="13"/>
  <c r="C25" i="13"/>
  <c r="C24" i="13"/>
  <c r="C23" i="13"/>
  <c r="H22" i="13"/>
  <c r="H39" i="13" s="1"/>
  <c r="D22" i="13"/>
  <c r="D39" i="13" s="1"/>
  <c r="C21" i="13"/>
  <c r="C20" i="13"/>
  <c r="C19" i="13"/>
  <c r="C18" i="13"/>
  <c r="H17" i="13"/>
  <c r="D17" i="13"/>
  <c r="C17" i="13" s="1"/>
  <c r="C16" i="13"/>
  <c r="C15" i="13"/>
  <c r="C14" i="13"/>
  <c r="C13" i="13"/>
  <c r="H12" i="13"/>
  <c r="D12" i="13"/>
  <c r="C11" i="13"/>
  <c r="C10" i="13" s="1"/>
  <c r="H10" i="13"/>
  <c r="C22" i="13" l="1"/>
  <c r="C39" i="13" s="1"/>
  <c r="C12" i="13"/>
  <c r="I23" i="2"/>
  <c r="H23" i="2"/>
  <c r="G23" i="2"/>
  <c r="F23" i="2"/>
  <c r="E23" i="2"/>
  <c r="C23" i="2"/>
  <c r="I22" i="2"/>
  <c r="H22" i="2"/>
  <c r="G22" i="2"/>
  <c r="F22" i="2"/>
  <c r="E22" i="2"/>
  <c r="C22" i="2"/>
  <c r="I21" i="2"/>
  <c r="H21" i="2"/>
  <c r="G21" i="2"/>
  <c r="F21" i="2"/>
  <c r="E21" i="2"/>
  <c r="C21" i="2"/>
  <c r="I20" i="2"/>
  <c r="H20" i="2"/>
  <c r="G20" i="2"/>
  <c r="F20" i="2"/>
  <c r="E20" i="2"/>
  <c r="C20" i="2"/>
  <c r="I19" i="2"/>
  <c r="H19" i="2"/>
  <c r="G19" i="2"/>
  <c r="F19" i="2"/>
  <c r="E19" i="2"/>
  <c r="C19" i="2"/>
  <c r="I18" i="2"/>
  <c r="H18" i="2"/>
  <c r="G18" i="2"/>
  <c r="F18" i="2"/>
  <c r="E18" i="2"/>
  <c r="C18" i="2"/>
  <c r="I17" i="2"/>
  <c r="H17" i="2"/>
  <c r="G17" i="2"/>
  <c r="F17" i="2"/>
  <c r="E17" i="2"/>
  <c r="C17" i="2"/>
  <c r="I16" i="2"/>
  <c r="H16" i="2"/>
  <c r="G16" i="2"/>
  <c r="F16" i="2"/>
  <c r="E16" i="2"/>
  <c r="C16" i="2"/>
  <c r="I15" i="2"/>
  <c r="H15" i="2"/>
  <c r="G15" i="2"/>
  <c r="F15" i="2"/>
  <c r="E15" i="2"/>
  <c r="C15" i="2"/>
  <c r="I14" i="2"/>
  <c r="H14" i="2"/>
  <c r="G14" i="2"/>
  <c r="F14" i="2"/>
  <c r="E14" i="2"/>
  <c r="C14" i="2"/>
  <c r="I13" i="2"/>
  <c r="H13" i="2"/>
  <c r="G13" i="2"/>
  <c r="F13" i="2"/>
  <c r="E13" i="2"/>
  <c r="C13" i="2"/>
  <c r="I12" i="2"/>
  <c r="H12" i="2"/>
  <c r="G12" i="2"/>
  <c r="F12" i="2"/>
  <c r="E12" i="2"/>
  <c r="C12" i="2"/>
  <c r="I11" i="2"/>
  <c r="H11" i="2"/>
  <c r="G11" i="2"/>
  <c r="F11" i="2"/>
  <c r="E11" i="2"/>
  <c r="C11" i="2"/>
  <c r="J20" i="15" l="1"/>
  <c r="A6" i="15"/>
  <c r="A2" i="15"/>
  <c r="A1" i="15"/>
  <c r="J43" i="14"/>
  <c r="A6" i="14"/>
  <c r="A2" i="14"/>
  <c r="A1" i="14"/>
  <c r="J41" i="13"/>
  <c r="A6" i="13"/>
  <c r="A2" i="13"/>
  <c r="A1" i="13"/>
  <c r="J25" i="12"/>
  <c r="A6" i="12"/>
  <c r="A2" i="12"/>
  <c r="A1" i="12"/>
  <c r="J24" i="11"/>
  <c r="A6" i="11"/>
  <c r="A2" i="11"/>
  <c r="A1" i="11"/>
  <c r="J33" i="10"/>
  <c r="A6" i="10"/>
  <c r="A2" i="10"/>
  <c r="A1" i="10"/>
  <c r="J41" i="9"/>
  <c r="A6" i="9"/>
  <c r="A2" i="9"/>
  <c r="A1" i="9"/>
  <c r="J73" i="8"/>
  <c r="A6" i="8"/>
  <c r="A2" i="8"/>
  <c r="A1" i="8"/>
  <c r="J35" i="7"/>
  <c r="A6" i="7"/>
  <c r="A2" i="7"/>
  <c r="A1" i="7"/>
  <c r="J31" i="6"/>
  <c r="A6" i="6"/>
  <c r="A2" i="6"/>
  <c r="A1" i="6"/>
  <c r="J17" i="5"/>
  <c r="A6" i="5"/>
  <c r="A2" i="5"/>
  <c r="A1" i="5"/>
  <c r="J42" i="4"/>
  <c r="A6" i="4"/>
  <c r="A2" i="4"/>
  <c r="A1" i="4"/>
  <c r="A6" i="1"/>
  <c r="A2" i="1"/>
  <c r="A1" i="1"/>
  <c r="D23" i="2" l="1"/>
  <c r="D22" i="2"/>
  <c r="I10" i="2"/>
  <c r="D11" i="2"/>
  <c r="F10" i="2"/>
  <c r="C10" i="2"/>
  <c r="D12" i="2" l="1"/>
  <c r="D14" i="2"/>
  <c r="G10" i="2"/>
  <c r="D17" i="2"/>
  <c r="D20" i="2"/>
  <c r="E10" i="2"/>
  <c r="D13" i="2"/>
  <c r="D21" i="2"/>
  <c r="H10" i="2"/>
  <c r="D16" i="2"/>
  <c r="D15" i="2"/>
  <c r="D18" i="2"/>
  <c r="D19" i="2"/>
  <c r="D10" i="2" l="1"/>
</calcChain>
</file>

<file path=xl/sharedStrings.xml><?xml version="1.0" encoding="utf-8"?>
<sst xmlns="http://schemas.openxmlformats.org/spreadsheetml/2006/main" count="1098" uniqueCount="706">
  <si>
    <t>CỘNG HÒA XÃ HỘI CHỦ NGHĨA VIỆT NAM</t>
  </si>
  <si>
    <t>Độc lập - Tự do - Hạnh phúc</t>
  </si>
  <si>
    <t>STT</t>
  </si>
  <si>
    <t>Tên huyện, thị xã, thành phố</t>
  </si>
  <si>
    <t>Tổng diện tích thu hồi đất (ha)</t>
  </si>
  <si>
    <t>Sử dụng từ các loại đất (ha)</t>
  </si>
  <si>
    <t>Phụ lục chi tiết</t>
  </si>
  <si>
    <t>LUA</t>
  </si>
  <si>
    <t>RĐD</t>
  </si>
  <si>
    <t>RPH</t>
  </si>
  <si>
    <t>RSX</t>
  </si>
  <si>
    <t>Đất khác</t>
  </si>
  <si>
    <t>Tổng cộng</t>
  </si>
  <si>
    <t>Thành phố Hà Tĩnh</t>
  </si>
  <si>
    <t>Phụ lục 1.1.</t>
  </si>
  <si>
    <t>Thị xã Kỳ Anh</t>
  </si>
  <si>
    <t>Phụ lục 1.2.</t>
  </si>
  <si>
    <t>Thị xã Hồng Lĩnh</t>
  </si>
  <si>
    <t>Phụ lục 1.3.</t>
  </si>
  <si>
    <t>Huyện Kỳ Anh</t>
  </si>
  <si>
    <t>Phụ lục 1.4.</t>
  </si>
  <si>
    <t>Huyện Cẩm Xuyên</t>
  </si>
  <si>
    <t>Phụ lục 1.5.</t>
  </si>
  <si>
    <t>Huyện Thạch Hà</t>
  </si>
  <si>
    <t>Phụ lục 1.6.</t>
  </si>
  <si>
    <t>Huyện Can Lộc</t>
  </si>
  <si>
    <t>Phụ lục 1.7.</t>
  </si>
  <si>
    <t>Huyện Lộc Hà</t>
  </si>
  <si>
    <t>Phụ lục 1.8.</t>
  </si>
  <si>
    <t>Huyện Nghi Xuân</t>
  </si>
  <si>
    <t>Phụ lục 1.9.</t>
  </si>
  <si>
    <t>Huyện Đức Thọ</t>
  </si>
  <si>
    <t>Phụ lục 1.10.</t>
  </si>
  <si>
    <t>Huyện Hương Sơn</t>
  </si>
  <si>
    <t>Phụ lục 1.11.</t>
  </si>
  <si>
    <t>Huyện Vũ Quang</t>
  </si>
  <si>
    <t>Phụ lục 1.12.</t>
  </si>
  <si>
    <t>Huyện Hương Khê</t>
  </si>
  <si>
    <t>Phụ lục 1.13.</t>
  </si>
  <si>
    <t>(4)=(5)+....+(9)</t>
  </si>
  <si>
    <t>PHỤ LỤC 1. TỔNG HỢP DANH MỤC CÁC CÔNG TRÌNH, DỰ ÁN PHẢI THU HỒI ĐẤT TỪ NĂM 2025 TỈNH HÀ TĨNH</t>
  </si>
  <si>
    <t>Số dự án phải thu hồi đất</t>
  </si>
  <si>
    <t xml:space="preserve">Tên công trình, dự án  </t>
  </si>
  <si>
    <t>Sử dụng từ các loại đất</t>
  </si>
  <si>
    <t xml:space="preserve">Địa điểm             </t>
  </si>
  <si>
    <t>RDD</t>
  </si>
  <si>
    <t>Căn cứ pháp lý</t>
  </si>
  <si>
    <t>Ghi chú</t>
  </si>
  <si>
    <t xml:space="preserve">PHỤ LỤC 1.1. TỔNG HỢP DANH MỤC CÁC CÔNG TRÌNH, DỰ ÁN PHẢI THU HỒI ĐẤT TỪ NĂM 2025 </t>
  </si>
  <si>
    <t>THÀNH PHỐ HÀ TĨNH</t>
  </si>
  <si>
    <t>THỊ XÃ KỲ ANH</t>
  </si>
  <si>
    <t>THỊ XÃ HỒNG LĨNH</t>
  </si>
  <si>
    <t>HUYỆN KỲ ANH</t>
  </si>
  <si>
    <t>HUYỆN CẨM XUYÊN</t>
  </si>
  <si>
    <t xml:space="preserve">PHỤ LỤC 1.2. TỔNG HỢP DANH MỤC CÁC CÔNG TRÌNH, DỰ ÁN PHẢI THU HỒI ĐẤT TỪ NĂM 2025 </t>
  </si>
  <si>
    <t xml:space="preserve">PHỤ LỤC 1.3. TỔNG HỢP DANH MỤC CÁC CÔNG TRÌNH, DỰ ÁN PHẢI THU HỒI ĐẤT TỪ NĂM 2025 </t>
  </si>
  <si>
    <t xml:space="preserve">PHỤ LỤC 1.4. TỔNG HỢP DANH MỤC CÁC CÔNG TRÌNH, DỰ ÁN PHẢI THU HỒI ĐẤT TỪ NĂM 2025 </t>
  </si>
  <si>
    <t xml:space="preserve">PHỤ LỤC 1.5. TỔNG HỢP DANH MỤC CÁC CÔNG TRÌNH, DỰ ÁN PHẢI THU HỒI ĐẤT TỪ NĂM 2025 </t>
  </si>
  <si>
    <t xml:space="preserve">PHỤ LỤC 1.6. TỔNG HỢP DANH MỤC CÁC CÔNG TRÌNH, DỰ ÁN PHẢI THU HỒI ĐẤT TỪ NĂM 2025 </t>
  </si>
  <si>
    <t xml:space="preserve">PHỤ LỤC 1.7. TỔNG HỢP DANH MỤC CÁC CÔNG TRÌNH, DỰ ÁN PHẢI THU HỒI ĐẤT TỪ NĂM 2025 </t>
  </si>
  <si>
    <t>HUYỆN CAN LỘC</t>
  </si>
  <si>
    <t>HUYỆN LỘC HÀ</t>
  </si>
  <si>
    <t xml:space="preserve">PHỤ LỤC 1.8. TỔNG HỢP DANH MỤC CÁC CÔNG TRÌNH, DỰ ÁN PHẢI THU HỒI ĐẤT TỪ NĂM 2025 </t>
  </si>
  <si>
    <t xml:space="preserve">PHỤ LỤC 1.9. TỔNG HỢP DANH MỤC CÁC CÔNG TRÌNH, DỰ ÁN PHẢI THU HỒI ĐẤT TỪ NĂM 2025 </t>
  </si>
  <si>
    <t>HUYỆN NGHI XUÂN</t>
  </si>
  <si>
    <t>HUYỆN ĐỨC THỌ</t>
  </si>
  <si>
    <t xml:space="preserve">PHỤ LỤC 1.10. TỔNG HỢP DANH MỤC CÁC CÔNG TRÌNH, DỰ ÁN PHẢI THU HỒI ĐẤT TỪ NĂM 2025 </t>
  </si>
  <si>
    <t xml:space="preserve">PHỤ LỤC 1.11. TỔNG HỢP DANH MỤC CÁC CÔNG TRÌNH, DỰ ÁN PHẢI THU HỒI ĐẤT TỪ NĂM 2025 </t>
  </si>
  <si>
    <t>HUYỆN HƯƠNG SƠN</t>
  </si>
  <si>
    <t xml:space="preserve">PHỤ LỤC 1.12. TỔNG HỢP DANH MỤC CÁC CÔNG TRÌNH, DỰ ÁN PHẢI THU HỒI ĐẤT TỪ NĂM 2025 </t>
  </si>
  <si>
    <t>HUYỆN VŨ QUANG</t>
  </si>
  <si>
    <t xml:space="preserve">PHỤ LỤC 1.13. TỔNG HỢP DANH MỤC CÁC CÔNG TRÌNH, DỰ ÁN PHẢI THU HỒI ĐẤT TỪ NĂM 2025 </t>
  </si>
  <si>
    <t>HUYỆN HƯƠNG KHÊ</t>
  </si>
  <si>
    <t>I</t>
  </si>
  <si>
    <t>Mở rộng THCS Nguyễn Tuấn Thiện</t>
  </si>
  <si>
    <t>TT. Phố Châu</t>
  </si>
  <si>
    <t>Bản đồ điều chỉnh quy hoạch tổng mặt bằng sử dụng đất tỷ lệ 1/500 đã được UBND huyện Hương Sơn  phê duyệt ngày 26/7/2022</t>
  </si>
  <si>
    <t>VTBĐ 300</t>
  </si>
  <si>
    <t>II</t>
  </si>
  <si>
    <t xml:space="preserve"> Đường giao thông từ Phố Châu đi trung tâm xã Sơn Phú (đường Nguyễn Khắc Viện kéo dài)</t>
  </si>
  <si>
    <t>Nghị quyết số 60/NQ-HĐND ngày 04/01/2021 của HĐND thị trấn Phố Châu thông qua kế hoạch đầu tư trung hạn sử dụng nguồn ngân sách thị trấn giai đoạn 2021-2025</t>
  </si>
  <si>
    <t>VTBĐ 378</t>
  </si>
  <si>
    <t>Đường nối từ đường Trần Kim Xuyến qua giữa trường THPT Hương Sơn và trường THCS Nguyễn Tuấn Thiện, cạnh phía Đông trường tiểu học đến đường Lương Hiển</t>
  </si>
  <si>
    <t>VTBĐ 403</t>
  </si>
  <si>
    <t>Mở rộng đường nối QL8A đi QL8B (Nâng cấp đường GT liên thôn xã Sơn Bằng)</t>
  </si>
  <si>
    <t>Xã Sơn Bằng</t>
  </si>
  <si>
    <t>Nghị quyết số 88/NQ-HĐND ngày 25/9/2024 của HĐND huyện Hương Sơn về việc phê duyệt chủ trương đầu tư công trung hạn giai đoạn 2021-2025 và điều chỉnh phân bổ vốn đầu tư công 2024</t>
  </si>
  <si>
    <t>VTBĐ 421</t>
  </si>
  <si>
    <t>Đường trục chính xã Sơn Tiến (giai đoạn 2)</t>
  </si>
  <si>
    <t xml:space="preserve">  Xã Sơn Tiến</t>
  </si>
  <si>
    <t>Nghị quyết số 78/NQ-HĐND ngày 12/4/2024 của HĐND huyện Hương Sơn Quyết định phê duyệt chủ trương đầu tư xây dựng một số dự án đầu tư công trên địa bàn huyện Hương Sơn</t>
  </si>
  <si>
    <t>VTBĐ 452</t>
  </si>
  <si>
    <t>III</t>
  </si>
  <si>
    <t>Đất sinh hoạt cộng đồng</t>
  </si>
  <si>
    <t>Nhà văn hóa và sân thể thao TDP 6, TDP 9 (Mở rộng Nhà văn hóa TDP 6, Xây dựng mới nhà văn hóa TDP 9)</t>
  </si>
  <si>
    <t>Nghị quyết số 40/NQ-HĐND ngày 04/01/2023 của HĐND thị trấn Phố Châu Thông qua kế hoạch bổ sung danh mục dự án đầu tư công trung hạn sử dụng nguồn ngân sách thị trấn giai đoạn 2021-2025</t>
  </si>
  <si>
    <t>VTBĐ 577</t>
  </si>
  <si>
    <t>Xây dựng mới Nhà văn hóa thôn Dương Đình, xã Sơn Ninh</t>
  </si>
  <si>
    <t>Xã Sơn Ninh</t>
  </si>
  <si>
    <t>Xây dựng vị trí mới do bị ảnh hưởng Dự án cải tạo QL 8C</t>
  </si>
  <si>
    <t>VTBĐ 612</t>
  </si>
  <si>
    <t>Mở rộng Nhà văn hóa thôn Nam Đoài, xã Sơn Châu</t>
  </si>
  <si>
    <t>Xã Sơn Châu</t>
  </si>
  <si>
    <t>Ọuyết định số 13/QĐ-UBND ngày 16/4/2022 của UBND xã Sơn Châu về việc phê duyệt chủ trương đầu tư xây dựng Nhà văn hóa thôn Nam Đoài xã Sơn Châu</t>
  </si>
  <si>
    <t>VTBĐ 559</t>
  </si>
  <si>
    <t>Xây dựng mới Nhà văn hóa thôn Kim Thành, xã Sơn Tây</t>
  </si>
  <si>
    <t>Xã Sơn Tây</t>
  </si>
  <si>
    <t>Nghị quyết số 47/NQ-HĐND ngày 23/9/2024 của HĐND xã Sơn Tây Bổ sung Nghi quyết số 26/NQ-HĐNH ngày 04/10/2023 Về kế hoạch đầu tư công trung hạn giai đoạn 2021-2025</t>
  </si>
  <si>
    <t>VTBĐ 609</t>
  </si>
  <si>
    <t>IV</t>
  </si>
  <si>
    <t>Đất ở tại nông thôn</t>
  </si>
  <si>
    <t>Xây dựng khu dân cư nông thôn tại thôn 4, xã Sơn Giang</t>
  </si>
  <si>
    <t>Xã Sơn Giang</t>
  </si>
  <si>
    <t>Ọuyết định số 4299/QĐ-UBND ngày 09/9/2024 của UBND huyện Hương Sơn về việc phê duyệt tổng thể mặt bằng điểm dân cư tại vùng đồng Bãi, thôn 4 xã Sơn Giang</t>
  </si>
  <si>
    <t>Xây dựng khu dân cư nông thôn vùng cầu Hải Thượng thôn Bảo Thượng, xã Quang Diệm</t>
  </si>
  <si>
    <t>Xã Quang Diệm</t>
  </si>
  <si>
    <t>Ọuyết định số 151/QĐ-UBND ngày 31/10/2024 của UBND xã Quang Diệm về việc phê duyệt chủ trương đầu tư dự án Quy hoạch đấu giá đất ở thôn Bảo Thượng, thôn Đông Phố, xã Quang Diệm</t>
  </si>
  <si>
    <t>VTBĐ 816</t>
  </si>
  <si>
    <t>Xây dựng khu dân cư nông thôn Đông Phố (bám đường HTLO), xã Quang Diệm</t>
  </si>
  <si>
    <t>VTBĐ 807</t>
  </si>
  <si>
    <t>Xây dựng khu dân cư nông thôn tại đồng Trang, xã Tân Mỹ Hà</t>
  </si>
  <si>
    <t>Xã Tân Mỹ Hà</t>
  </si>
  <si>
    <t>Ọuyết định số 64/QĐ-UBND ngày 15/10/2024 của UBND xã Tân Mỹ Hà về việc phê duyệt chủ trương đầu tư xây dựng khu dân cư nông thôn tại Đồng Trang, xã Tân Mỹ Hà</t>
  </si>
  <si>
    <t>VTBĐ 748a</t>
  </si>
  <si>
    <t>Xây dựng khu dân cư nông thôn đồng Trạm Hèo 2, Sơn Lễ</t>
  </si>
  <si>
    <t>Xã Sơn Lễ</t>
  </si>
  <si>
    <t>Bản vẽ Quy hoạch sử dụng đất Điểm xem dắm dân cư nông thôn địa điểm tại thôn Tây Nam đã đươc UBND huyện Hương Sown phê duyệt ngày   /   / 2022</t>
  </si>
  <si>
    <t>VTBĐ 718</t>
  </si>
  <si>
    <t>Xây dựng khu dân cư nông thôn  đồng Trạm Hèo 1, xã Sơn Lễ</t>
  </si>
  <si>
    <t>Bản vẽ Quy hoạch tổng mặt bằng Điểm xem dắm dân cư thôn Tây Nam đã đươc UBND huyện Hương Sown phê duyệt ngày   /   / 2022</t>
  </si>
  <si>
    <t>VTBĐ 715</t>
  </si>
  <si>
    <t>Xây dựng khu dân cư nông thôn tại thôn Ngọc Tĩnh, Trà Sơn, xã Sơn Ninh</t>
  </si>
  <si>
    <t>Quyết định số 4533/QĐ-UBND ngày 30/9/2024 của UBND huyện Hương Sơn Về việc phê duyệt Quy hoạch tổng mặt bằng điểm dân cư nông thôn 
tại thôn Trà Sơn, thôn Ngọc Tĩnh, xã Sơn Ninh (tỷ lệ 1/500)</t>
  </si>
  <si>
    <t>VTBĐ 879</t>
  </si>
  <si>
    <t>Xây dựng khu dân cư nông thôn vùng Đá Chết, thôn Lâm Thọ, xã Sơn Lâm</t>
  </si>
  <si>
    <t xml:space="preserve">Xã Sơn Lâm </t>
  </si>
  <si>
    <t>Ọuyết định số 193/QĐ-UBND ngày 31/10/2024 của UBND xã Sơn Lâm về việc phê duyệt chủ trương đầu tư dự án Quy hoạch xây dựng đấu giao đất ở thôn Lâm Thọ, xã Sơn Lâm</t>
  </si>
  <si>
    <t>VTBĐ 834</t>
  </si>
  <si>
    <t>Xây dựng khu dân cư nông thôn tại thôn Lâm Khê, xã Sơn Lâm</t>
  </si>
  <si>
    <t>Xã Sơn Lâm</t>
  </si>
  <si>
    <t>Ọuyết định số 192/QĐ-UBND ngày 31/10/2024 của UBND xã Sơn Lâm về việc phê duyệt chủ trương đầu tư dự án Quy hoạch xây dựng đấu giao đất ở thôn Lâm Khê, xã Sơn Lâm</t>
  </si>
  <si>
    <t>VTBĐ 835</t>
  </si>
  <si>
    <t>V</t>
  </si>
  <si>
    <t>Đất xây dựng trụ sở cơ quan</t>
  </si>
  <si>
    <t>Mở rộng trụ sở UBND xã Quang Diệm</t>
  </si>
  <si>
    <t>Ọuyết định số 138/QĐ-UBND ngày 09/10/2024 của UBND huyện Hương Sơn về việc phê duyệt Báo các kinh tế kỹ thuật đầu tư xây dựng công trình Nhà hội trường đa năng xã Quang Diệm và các hạng mục phụ trợ</t>
  </si>
  <si>
    <t>VTBĐ 920</t>
  </si>
  <si>
    <t>Xây dựng trụ sở UBND xã Tân Mỹ Hà</t>
  </si>
  <si>
    <t>Quyết định số 2620/QĐ-UBND ngày 07/6/2024 của UBND huyện Hương Sơn về việc phê duyệt Quy hoạch tổng mặt bằng Trụ sở Đảng ủy, chính quyền và các tổ chức chính trị - xã hội xã Tân Mỹ Hà (tỷ lệ 1/500)</t>
  </si>
  <si>
    <t>VTBĐ 913</t>
  </si>
  <si>
    <t>Triển khai tự động hóa mạch vòng lưới điện trung áp tỉnh Hà Tĩnh năm 2025</t>
  </si>
  <si>
    <t>Xã Tùng Ảnh</t>
  </si>
  <si>
    <t>Quyết định số 2298/QĐ- EVNNPC ngày 22/10/2024 của Tổng Công ty Điện lực miền Bắc về việc duyệt danh mục và tạm giao KHV công trình ĐTXD năm 2025 cho Công ty Điện lực Hà Tĩnh</t>
  </si>
  <si>
    <t>Xây dựng, cải tạo lưới điện trung áp, hạ áp và TBA khu vực huyện Đức Thọ, huyện Vũ Quang, tỉnh Hà Tĩnh năm 2025</t>
  </si>
  <si>
    <t>Xã Tùng Ảnh, Đức Lạng, Tân
Dân</t>
  </si>
  <si>
    <t>Quyết định số 1235/QĐ- EVNNPC ngày 04/7/2024 của Tổng Công ty Điện lực miền Bắc về duyệt danh mục và tạm giao KHV công trình ĐTXD bổ sung năm 2025 cho Công ty Điện Lực Hà Tĩnh</t>
  </si>
  <si>
    <t>Dự án khu dân cư nông thôn</t>
  </si>
  <si>
    <t>Đất ở tuyến 2 QL8A</t>
  </si>
  <si>
    <t>Thôn Thượng Tứ, xã Bùi La Nhân</t>
  </si>
  <si>
    <t>Quyết định số 955/QĐ-UBND ngày 07/6/2024 của UBND huyện Đức Thọ về việc phê duyệt tổng mặt bằng sử dụng đất tỷ lệ 1/500, các điểm dân cư nông thôn tại xã Bùi La Nhân, huyện Đức Thọ</t>
  </si>
  <si>
    <t>Đất ở trong khu dân cư cũ thôn Triều Đông</t>
  </si>
  <si>
    <t>Thôn Triều Đông, xã Bùi La Nhân</t>
  </si>
  <si>
    <t>Đất ở Đồng Trạng thôn Hồng Hoa</t>
  </si>
  <si>
    <t>Thôn Hồng Hoa, xã Đức Đồng</t>
  </si>
  <si>
    <t>Quyết định số 941/QĐ-UBND ngày 11/3/2021 của UBND huyện Đức Thọ Phê duyệt quy hoạch chi tiết xây dựng khu dân cư tỷ lệ 1/500 xã Đức Đồng - Huyện Đức Thọ - Tỉnh Hà Tĩnh</t>
  </si>
  <si>
    <t>Đất ở vùng Mụ ngót, Nuôi tài (Danh mục QH: Đất ở Vùng Nuôi Tài)</t>
  </si>
  <si>
    <t>Thôn Trung Đại Lâm, xã Lâm Trung Thủy</t>
  </si>
  <si>
    <t xml:space="preserve">QĐ số 875/QĐ-UBND ngày 26/5/2023 của UBND huyện Đức Thọ về phê duyệt QH tổng thể mặt bằng sử dụng đất tỷ lệ 1/500, các điểm dân cư nông thôn năm 2023 tại xã Lâm Trung Thủy, huyện Đức Thọ </t>
  </si>
  <si>
    <t>Đất ở vùng xen dắm Nghè Căn, Tiền Phong ( nhà văn hóa cũ)</t>
  </si>
  <si>
    <t>Thôn Tiền Phong, xã Quang Vĩnh</t>
  </si>
  <si>
    <t>QĐ số 11831/QĐ-UBND ngày 12/10/2021 của UBND huyện Đức Thọ về việc phê duyệt quy hoạch chi tiết xây dựng khu dân cư thôn Tiền Phong - xã Quang Vĩnh - huyện Đức Thọ - tỉnh Hà Tĩnh</t>
  </si>
  <si>
    <t>Đất ở đồng mậu bảy  (Thôn Sâm Văn Hội)</t>
  </si>
  <si>
    <t>Thôn Sâm Văn Hội, xã Trường Sơn</t>
  </si>
  <si>
    <t>QĐ số 1370/QĐ-UBND ngày 09/7/2024 của UBND huyện Đức Thọ về việc phê duyệt quy hoạch xen dắm đất ở dân cư vùng Đồng Mậu 7, thôn Sâm Văn Hội, xã Trường Sơn</t>
  </si>
  <si>
    <t>Đât ở ngã tư Trổ (Tiến Hòa)</t>
  </si>
  <si>
    <t>Xã Yên Hồ</t>
  </si>
  <si>
    <t>QĐ số 3069/QĐ-UBND ngày 11/6/2021 của UBND huyện Đức Thọ về việc phê duyệt quy hoạch chi tiết xây dựng khu dân cư tỷ lệ 1/500 xã Yên Hồ - huyện Đức Thọ - tỉnh Hà Tĩnh</t>
  </si>
  <si>
    <t>Cụm công nghiệp Trường Sơn</t>
  </si>
  <si>
    <t>Xã Trường Sơn</t>
  </si>
  <si>
    <t>QĐ số 1265/QĐ/UBND-HTKT ngày 07/11/2006 của UBND huyện Đức Thọ về việc phê duyệt quy hoạch chi tiết  Làng nghề - Tiêu thủ công nghiệp xã Trường Sơn - huyện Đức Thọ</t>
  </si>
  <si>
    <t>Tổng:  10 danh mục</t>
  </si>
  <si>
    <t>Dự án xây dựng công trình năng lượng, chiếu sáng công cộng</t>
  </si>
  <si>
    <t>Dự án cụm công nghiệp</t>
  </si>
  <si>
    <t>Dự án xây dựng cơ sở giáo dục và đào tạo</t>
  </si>
  <si>
    <t>Dự án xây dựng công trình giao thông</t>
  </si>
  <si>
    <t>VTBĐ  851</t>
  </si>
  <si>
    <t>Xây dựng tuyến đường nối từ đường Quốc lộ 1 đến nhà văn hóa tổ dân phố 1, phường Đậu Liêu</t>
  </si>
  <si>
    <t>Phường Đậu Liêu</t>
  </si>
  <si>
    <t xml:space="preserve">Quyết định số 1065/QĐ-UBND thị xã Hồng Lĩnh ngày 16/5/2023 về việc phê duyệt chủ trương đầu tư dự án Xây dựng tuyến đường nối từ đường Quốc lộ 1 đến nhà văn hóa tổ dân phố 1, phường Đậu Liêu </t>
  </si>
  <si>
    <t>Bổ sung diện tích</t>
  </si>
  <si>
    <t>Xây dựng, cải tạo lưới điện trung áp, hạ áp và TBA khu vực thị xã Hồng Lĩnh, huyện Nghi Xuân, tỉnh Hà Tĩnh năm 2025</t>
  </si>
  <si>
    <t>Phường Đức Thuận, Bắc Hồng, Trung Lương</t>
  </si>
  <si>
    <t>Nghị quyết số 197/NQ-HĐTV ngày 03/7/2024 của Hội đồng thành viên Tổng công ty Điện lực miền Bắc về việc Thông qua chủ trương đầu tư danh mục kế hoạch đầu tư xây dựng năm 2025 cho 24 Công ty Điện lực tỉnh – phần lưới điện trung hạ thế</t>
  </si>
  <si>
    <t>Dự án đường dây 110 kV  Hưng Đông - Can Lộc và Hưng Đông - Linh Cảm</t>
  </si>
  <si>
    <t>Phường Trung lương, P Bắc Hồng, P. Nam Hồng, P. Đậu Liêu, P. Đức Thuận</t>
  </si>
  <si>
    <t>Tổng: 03 danh mục</t>
  </si>
  <si>
    <t xml:space="preserve">- Quyết định số 3432/QĐ- BCT ngày 15/9/2020 của Bộ Công thương về việc phê duyệt Báo cáo nghiên cứu khả thi tiểu dự án: Cải tạo ĐZ 110kV Hưng Đông - Can Lộc và Hưng Đông - Linh Cảm
</t>
  </si>
  <si>
    <t>Xã Xuân Phổ, xã Đan Trường, xã Xuân Hải, TT Tiên Điền, xã Xuân Lĩnh</t>
  </si>
  <si>
    <t>Quyết định số 1235/QĐ-EVNNPC ngày 04/07/2024 của Tổng Công ty Điện lực miền Bắc</t>
  </si>
  <si>
    <t>Cải tạo DZ 100 KV Hưng Đông - Can Lộc</t>
  </si>
  <si>
    <t>Xã Xuân Lam</t>
  </si>
  <si>
    <t>Xã Xuân Giang</t>
  </si>
  <si>
    <t>Đấu giá vùng quy hoạch thôn Phú Quý, xã Xuân Hội</t>
  </si>
  <si>
    <t>Xã Xuân Hội</t>
  </si>
  <si>
    <t>Bản vẽ Quy hoạch chi tiết tổng mặt bằng sử dụng đất (1/500)</t>
  </si>
  <si>
    <t>Nghị quyết 129/NQ-HĐND ngày 13/11/2020 của HĐND huyện</t>
  </si>
  <si>
    <t>Xã Đan Trường, xã Xuân Phổ</t>
  </si>
  <si>
    <t>Đường Trường Chinh đoạn từ Lê Văn Huân đến đường Lê Hồng Phong, thành phố Hà Tĩnh</t>
  </si>
  <si>
    <t>Phường Trần Phú, phường Thạch Linh</t>
  </si>
  <si>
    <t>Mở rộng, nâng cấp tuyến đường ngõ 84 Lê Hồng Phong, phường Thạch Linh</t>
  </si>
  <si>
    <t>Phường Thạch Linh</t>
  </si>
  <si>
    <t>- Nghị quyết số 70/NQ-HĐND ngày 20/12/2023 của Hội đồng nhân dân thành phố về việc điều chỉnh, bổ sung kế hoạch đầu tư công trung hạn; thông qua danh mục dự án đầu tư công khởi công mới giai đoạn 2023 - 2025 và năm 2024; điều chỉnh, quyết định chủ trương đầu tư và bãi bỏ chủ trương đầu tư một số dự án (mục 15, phụ lục 03)
- Quyết định số 2119/QĐ-UBND ngày 16/9/2024 về việc phê duyệt Báo cáo Nghiên cứu khả thi dự án Mở rộng, nâng cấp tuyến đường ngõ 84 Lê Hồng Phong, phường Thạch Linh</t>
  </si>
  <si>
    <t>Đường Nguyễn Công Trứ (đoạn từ Hải Thượng Lãn Ông đến Nguyễn Du)</t>
  </si>
  <si>
    <t>Phường Bắc Hà, phường Thạch Quý</t>
  </si>
  <si>
    <t>Nâng cấp tuyến đường Phan Đình Giót (Từ Hà Huy Tập đến Hà Tôn Mục)</t>
  </si>
  <si>
    <t>Phường Nam Hà</t>
  </si>
  <si>
    <t>- Nghị quyết số 70/NQ-HĐND ngày 20/12/2023 của HĐND thành phố về điều chỉnh, bổ sung kế hoạch đầu tư công trung hạn; thông qua danh mục dự án đầu tư công khởi công mới giai đoạn 2023 - 2025 và năm 2024; điều chỉnh, quyết định CTĐT và bãi bỏ chủ trương đầu tư một số dự án (mục 6, phụ lục 03)
- QĐ số 2415/QĐ-UBND ngày 18/10/2024 về việc phê duyệt Báo cáo Nghiên cứu khả thi đầu tư dự án Đường Trường Chinh đoạn từ Lê Văn Huân đến đường Lê Hồng Phong, thành phố Hà Tĩnh</t>
  </si>
  <si>
    <t>Nâng cấp mở rộng đường giao thông liên xã Thạch Châu - Thị trấn Lộc Hà, huyện Lộc Hà</t>
  </si>
  <si>
    <t>Xã Thạch Châu, thị trấn Lộc Hà</t>
  </si>
  <si>
    <t>Đường giao thông liên xã Phù Lưu - Thạch Mỹ</t>
  </si>
  <si>
    <t>Xã Phù Lưu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</si>
  <si>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06)</t>
  </si>
  <si>
    <t>Kè kết hợp đường ven sông Én từ Cầu Trù đi cầu Bến Én</t>
  </si>
  <si>
    <t>Xã Ích Hậu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</si>
  <si>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07)</t>
  </si>
  <si>
    <t>Dự án xây dựng công trình thủy lợi</t>
  </si>
  <si>
    <t>Xây dựng kênh tưới, tiêu úng Khe Quả, Cồn Xóc, xã Thịnh Lộc</t>
  </si>
  <si>
    <t>Xã Thịnh Lộc</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</si>
  <si>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05)</t>
  </si>
  <si>
    <t>Dự án xây dựng công trình cấp nước, thoát nước</t>
  </si>
  <si>
    <t>Trạm xử lý nước sạch xã Thịnh Lộc</t>
  </si>
  <si>
    <t>Xã Thịnh Lộc, Tân Lộc</t>
  </si>
  <si>
    <t xml:space="preserve">- Quyết định số 357/QĐ-UBND ngày 31/01/2024 của UBND tỉnh về việc phân bổ vốn thực hiện nhiệm vụ chuẩn bị đầu tư công trình cấp nước sạch nông thôn tập trung từ nguồn vốn chương trình mục tiêu quốc gia xây dựng nông thôn mới năm 2024
</t>
  </si>
  <si>
    <t>Dự án xây dựng khu vui chơi, giải trí công cộng, sinh hoạt cộng đồng</t>
  </si>
  <si>
    <t>Nhà văn hóa thôn Liên Tiến</t>
  </si>
  <si>
    <t>Xã Mai Phụ</t>
  </si>
  <si>
    <t>Quyết định số 4956/QĐ-UBND ngày 23/10/2024 của UBND huyện Lộc Hà về việc phê duyệt quy hoạch tổng mặt bằng nhà văn hóa và sân thể thao thôn Liên Tiến, xã Mai Phụ; tỷ lệ 1/500</t>
  </si>
  <si>
    <t>Xây dựng, cải tạo đường dây trung áp, hạ áp và TBA để chống quá tải, giảm tổn thất điện năng, giảm bán kính cấp điện khu vực huyện Lộc Hà, tỉnh Hà Tĩnh năm 2025</t>
  </si>
  <si>
    <t>Xã Bình An, xã Tân Lộc, xã Phù Lưu</t>
  </si>
  <si>
    <t>Nâng cao chất lượng của lưới điện trung hạ áp năm 2024-2025 cho các TBA công cộng khu vực các xã Thạch Kim, Thạch Bằng, Hộ Độ, Thạch Châu, Mai Phụ, Tân Lộc, Bình An, Hồng Lộc, Thịnh Lộc, huyện Lộc Hà, tỉnh Hà Tĩnh</t>
  </si>
  <si>
    <t>các xã Thạch Kim, Thạch Bằng, Hộ Độ, Thạch Châu, Mai Phụ, Tân Lộc, Bình An, Hồng Lộc, Thịnh Lộc</t>
  </si>
  <si>
    <t>Nghị quyết số 239/NQ-HĐTV ngày 06/8/2024 của Hội đồng thành viên Tổng công ty Điện lực miền Bắc về việc Thông qua danh mục ĐTXD nâng cao chất lượng điện năng và giảm TTĐN cho lưới điện hạ áp bổ sung năm 2024 cho các Công ty Điện lực</t>
  </si>
  <si>
    <t>VI</t>
  </si>
  <si>
    <t>Đất ở vùng Đồng Mong, thôn 2</t>
  </si>
  <si>
    <t>Xã Bình An</t>
  </si>
  <si>
    <t>Quyết định số 3505/QĐ-UBND ngày 23/7/2024 của UBND huyện Lộc Hà về việc phê duyệt Quy hoạch tổng mặt bằng xây dựng điểm dân cư nông thôn tại vùng Đồng Mong thôn 2, xã Bình An, tỷ lệ 1/500</t>
  </si>
  <si>
    <t>Đất ở vùng đường sông Nghèn</t>
  </si>
  <si>
    <t>Xã Thạch Mỹ</t>
  </si>
  <si>
    <t>Quyết định số 4312/QĐ-UBND ngày 17/9/2024 của UBND huyện Lộc Hà Về việc cho phép UBND xã Thạch Mỹ khảo sát, lập QH chi tiết xây dựng điểm dân cư nông thôn</t>
  </si>
  <si>
    <t>Đất ở vùng cựa ông Thiệu</t>
  </si>
  <si>
    <t>Quyết định 64/QĐ-UB ngày 08/01/2024 của UBND huyện Lộc Hà về việc phê duyệt Điều chỉnh Quy hoạch chi tiết xây dựng đất ở tại cựa ông Thiệu, thôn Đông Thắng, xã Mai Phụ; tỷ lệ 1/500</t>
  </si>
  <si>
    <t>Đất ở vùng Làng Điếm, thôn Thanh Lương</t>
  </si>
  <si>
    <t>Quy hoạch chi tiết đất ở năm 2023 xã Phù Lưu, huyện Lộc Hà, tỷ lệ 1/500 - Bản đồ quy hoạch tổng mặt bằng sử dụng đất ở vùng dắm dân thôn Thanh Lương được UBND huyện Lộc Hà phê duyệt ngày 04/8/2023</t>
  </si>
  <si>
    <t>Đất ở vùng Sâm tại Yên Định (phía Nam đường Sẻ)</t>
  </si>
  <si>
    <t>- Quyết định số 4493/QĐ-UBND ngày 04/4/2016 của UBND huyện Lộc Hà về việc Quy hoạch phân lô chi tiết đất ở vùng Đồng Sâm, xã Thịnh Lộc, huyện Lộc Hà
- Quy hoạch phân lô chi tiết đất ở vùng Đồng Sâm, xã Thịnh Lộc, huyện Lộc Hà, tỉnh Hà Tĩnh tỷ lệ 1/500 được UBND huyện Lộc Hà phê duyệt ngày 04/4/2016</t>
  </si>
  <si>
    <t>Đất ở vùng Bãi Vàng</t>
  </si>
  <si>
    <t>Xã Hồng Lộc</t>
  </si>
  <si>
    <t>Bản vẽ Quy hoạch chia lô, sử dụng đất khu vực đồng Bãi Vàng - thôn Quan Nam (tỷ lệ 1/500)</t>
  </si>
  <si>
    <t>Đất ở vùng Hạ Đoờng</t>
  </si>
  <si>
    <t>Tổng: 15 danh mục</t>
  </si>
  <si>
    <t>- QĐ số 3259 QĐ/UBND ngày 24/9/2015 của UBND huyện Lộc Hà
- Sơ đồ Quy hoạch phân lô chi tiết đấu giá đất ở Vùng Hạ Đoơng, thôn Đông Thịnh, xã Hồng Lộc, huyện Lộc Hà, tỉnh Hà Tĩnh</t>
  </si>
  <si>
    <t>Nghị quyết số 114/NQ-HĐND ngày 19/8/2024 của HĐND huyện Lộc Hà về việc quyết định CTĐT, điều chỉnh CTĐT một số dự án đầu tư công và bổ sung KH đầu tư công trung hạn vốn ngân sách địa phương GĐ 2021 - 2025 (phụ lục 02)</t>
  </si>
  <si>
    <t>Đường trục xã thôn Tây Xuân, xã Kỳ Tây</t>
  </si>
  <si>
    <t>Xã Kỳ Tây</t>
  </si>
  <si>
    <t>Công văn số 2182/UBND-TCKH ngày 04/10/2024 của UBND huyện về việc giao lập, thẩm định Báo cáo đề xuất chủ trương dự án đầu tư công trung hạn giai đoạn 2021-2025 (Mục giao thông, stt 1)</t>
  </si>
  <si>
    <t>Đường giao thông từ chợ Kỳ Tây đi tỉnh lộ 551</t>
  </si>
  <si>
    <t>Công văn số 2182/UBND-TCKH ngày 04/10/2024 của UBND huyện về việc giao lập, thẩm định Báo cáo đề xuất chủ trương dự án đầu tư công trung hạn giai đoạn 2021-2025 (Mục giao thông, stt 3)</t>
  </si>
  <si>
    <t>Đường trục xã Kỳ Phong đoạn từ cầu Kênh đi hồ Nước Xanh</t>
  </si>
  <si>
    <t>Xã Kỳ Phong</t>
  </si>
  <si>
    <t>Công văn số 2182/UBND-TCKH ngày 04/10/2024 của UBND huyện về việc giao lập, thẩm định Báo cáo đề xuất chủ trương dự án đầu tư công trung hạn giai đoạn 2021-2025 (Mục giao thông, stt 2)</t>
  </si>
  <si>
    <t>Đường lên chùa Am</t>
  </si>
  <si>
    <t>Xã Kỳ Khang</t>
  </si>
  <si>
    <t>Tờ trình số 112/TTr-UBND ngày 04/10/2024 của UBND xã Kỳ Khang về việc đề nghị danh mục các công trình, dự án phải thu hồi đất, CMĐ sử dụng đất năm 2025</t>
  </si>
  <si>
    <t>Xây dựng hệ thống đường giao thông nội đồng phục vụ tích tụ, tập trung đất đai trên địa bàn huyện</t>
  </si>
  <si>
    <t>Toàn bộ các xã</t>
  </si>
  <si>
    <t>- Nghị quyết số 06-NQ/TU ngày 18/11/2021 của Ban Chấp hành Đảng bộ tỉnh Hà Tĩnh về lãnh đạo, chỉ đạo thực hiện tập trung, tích tụ ruộng đất gắn với xây dựng nông thôn mới giai đoạn 2021 - 2025 và những năm tiếp theo
- Kế hoạch số 537/KH-UBND ngày 14/4/2022 của UBND huyện Kỳ Anh về việc Triển khai thực hiện tập trung, tích tụ  ruộng đất theo Nghị quyết số 06-NQ/TU ngày 18/11/2021 của Ban Chấp hành Đảng bộ tỉnh Hà Tĩnh</t>
  </si>
  <si>
    <t>Kênh tiêu thoát lũ từ cầu Khoai đến cầu Mụ Lược</t>
  </si>
  <si>
    <t>Xã Kỳ Tân</t>
  </si>
  <si>
    <t>Công văn số 2182/UBND-TCKH ngày 04/10/2024 của UBND huyện về việc giao lập, thẩm định Báo cáo đề xuất chủ trương dự án đầu tư công trung hạn giai đoạn 2021-2025 (Mục thủy lợi, stt 1)</t>
  </si>
  <si>
    <t>Xây dựng hệ thống thủy lợi và kênh, mương dẫn nước nội đồng phục vụ tích tụ, tập trung đất đai trên địa bàn huyện Kỳ Anh</t>
  </si>
  <si>
    <t>Xây dựng, cải tạo đường dây trung áp, hạ áp và TBA để chống quá tải, giảm tổn thất điện năng, giảm bán kính cấp điện khu vực thị xã Kỳ Anh, huyện Kỳ Anh, tỉnh Hà Tĩnh năm 2025</t>
  </si>
  <si>
    <t>Xã Kỳ Xuân, Kỳ Thư, Kỳ Hải</t>
  </si>
  <si>
    <t>Dự án xây dựng cơ sở giáo dục, đào tạo được Nhà nước thành lập hoặc cho phép hoạt động</t>
  </si>
  <si>
    <t>Mở rộng trường TH và THCS Kỳ Văn</t>
  </si>
  <si>
    <t>Xã Kỳ Văn</t>
  </si>
  <si>
    <t>Quyết định số 5046/QĐ-UBND ngày 16/9/2024 của UBND huyện Kỳ Anh về việc phê duyệt điều chỉnh quy hoạch tổng mặt bằng Trường Mầm non Kỳ Văn</t>
  </si>
  <si>
    <t>Xây dựng công trình tôn giáo</t>
  </si>
  <si>
    <t>Xây dựng chùa am</t>
  </si>
  <si>
    <t>Khu dân cư Cồn Đình, Đồng Bàu</t>
  </si>
  <si>
    <t>Xã Kỳ Thọ</t>
  </si>
  <si>
    <t>- Văn bản số 559/UBND-KT-HT ngày 18/4/2022 của UBND huyện Kỳ Anh về việc đồng ý chủ trương lập quy hoạch Khu dân cư tại xã Kỳ Thọ</t>
  </si>
  <si>
    <t>Xây dựng công trình giao thông</t>
  </si>
  <si>
    <t>Đường trục xã TX11 - xã Cẩm Mỹ</t>
  </si>
  <si>
    <t>Xã Cẩm Mỹ</t>
  </si>
  <si>
    <t>Đường liên xã ĐLX 02, thị trấn Thiên Cầm đi xã Nam Phúc Thăng</t>
  </si>
  <si>
    <t>Thị trấn Thiên Cầm, Nam Phúc Thăng</t>
  </si>
  <si>
    <t>Nâng cấp mở rộng đường giao thông nông thôn</t>
  </si>
  <si>
    <t>Xã Cẩm Lạc</t>
  </si>
  <si>
    <t>Quyết định số 4431/QĐ-UBND ngày 6/8/2012 của UBND huyện Cẩm Xuyên V/v phê duyệt quy hoạch chi tiết</t>
  </si>
  <si>
    <t>Đất ở thôn 2,3</t>
  </si>
  <si>
    <t>Xã Cẩm Quang</t>
  </si>
  <si>
    <t>Quyết định số 1808/QĐ-UBND ngày 28/5/2019 của UBND huyện V/v phê duyệt quy hoạch điều chỉnh phân lô đất ở thôn 2</t>
  </si>
  <si>
    <t>Đất ở gần vườn ông Hoạt, gần sân vận động thôn 9</t>
  </si>
  <si>
    <t>Quyết định số 6698/QĐ-UBND ngày 6/9/2023 của UBND huyện Cẩm Xuyên v/V phê duyệt quy hoạch phân lô đất ở dân cư tại các thôn 3, thôn 6, thôn 7, thôn 9 xã Cẩm Quang</t>
  </si>
  <si>
    <t>Khu dân cư nông thôn xã Cẩm Quang</t>
  </si>
  <si>
    <t>Quyết định số 922/QĐ-UBND ngày 04/5/2022 v/v Kế hoạch phát triển nhà ở tỉnh đến năm 2025</t>
  </si>
  <si>
    <t>Đất ở gần nhà ông Việt thôn 10, vùng đồng Quan thôn 5</t>
  </si>
  <si>
    <t>Quyết định số 1312/QĐ-UBND;Quyết định số 1823/QĐ-UBND về việc phê duyệt quy hoạch phân lô đất ở</t>
  </si>
  <si>
    <t>Đất ở Tùng Giếng, đất ở gần nhà ông Tân thôn 8, đất ở Vĩnh Phúc</t>
  </si>
  <si>
    <t>Xã Nam Phúc Thăng</t>
  </si>
  <si>
    <t>Quyết định số 622/QĐ-UBND ngày 02/02/2021 của UBND huyện V/v phê duyệt quy hoạch phân lô đất ở dân cư tại thôn 2, thôn 5, thôn 6, thôn 7, thôn 8, thôn Hà Bắc</t>
  </si>
  <si>
    <t>Đất ở thôn Sơn Nam</t>
  </si>
  <si>
    <t>Xã Cẩm Thịnh</t>
  </si>
  <si>
    <t>Quyết định số 611/QĐ-UBND ngày 17/02/2020 của UBND huyện Cẩm Xuyên V/v quyết định phê duyệt Quy hoạch phân lô đất ở thôn Hòa Sơn, thôn Lai Trung, thôn Tân Thuận, thôn Sơn Nam, thôn Tiến Thắng</t>
  </si>
  <si>
    <t xml:space="preserve">Khu dân cư nông thôn xã Cẩm Bình </t>
  </si>
  <si>
    <t>Xã Cẩm Bình</t>
  </si>
  <si>
    <t>Quy hoạch chi tiết dự án 1/500 tại Quyết định số 1560/QĐ-UBND ngày 26/6/2024 của UBND tỉnh.</t>
  </si>
  <si>
    <t>Nghị quyết 100/NQ-HĐND ngày 16/12/2022 đã đưa vào 6,3ha, bổ sung 1,7ha tổng diện tích công trình, dự án là 8,0ha</t>
  </si>
  <si>
    <t>Đất ở gần chợ Đình thôn Đông Vinh</t>
  </si>
  <si>
    <t>Quyết đinh số 8408/QĐ-UBND ngày 14/12/2016 của UBND huyện Cẩm Xuyên, về việc phê duyệt quy hoạch điều chỉnh tổng mặt bằng sử dụng đất vùng gần Chợ Đình, thôn Đông Vinh</t>
  </si>
  <si>
    <t>Khu dân cư nông thôn xã Cẩm Nhượng</t>
  </si>
  <si>
    <t>Xã Cẩm Nhượng</t>
  </si>
  <si>
    <t>Khu dân cư nông thôn xã Cẩm Vịnh</t>
  </si>
  <si>
    <t>Xã Cẩm Vịnh</t>
  </si>
  <si>
    <t>Đất ở gần giáo xứ Phúc Thành - thôn Hoa Thám, đất ở giáp NVH - thôn Phương Trứ</t>
  </si>
  <si>
    <t>Xã Cẩm Duệ</t>
  </si>
  <si>
    <t>Quyết định số 7148/QĐ-UBND ngày 27/9/2023 của UBND huyện v/v phê duyệt Quy hoạch phân lô đất ở dân cư tại vùng gần nhà thờ giáo xứ Phúc Thành, thôn Hoa Thám; Quyết định số 7401/QĐ-UBND ngày 10/10/2023 của UBND huyện V/v phê duyệt quy hoạch phân lô đất ở dân cư tại vùng giáp NVH thôn Phương Trứ</t>
  </si>
  <si>
    <t>Đất ở dân cư vùng Nguyễn Đối, Tiến Thắng</t>
  </si>
  <si>
    <t>Xã Cẩm Hà</t>
  </si>
  <si>
    <t>Quyết đinh số 6629/QĐ-UBND ngày 08/11/2022 của UBND huyện Cẩm Xuyên, về việc phê duyệt quy hoạch phân lô đất ở dân cư tại các thôn: Xuân Hạ, Hoa Xuân và Nguyễn Đối</t>
  </si>
  <si>
    <t>Đất ở gần hội quán cũ thôn Hoa Xuân, Đất ở vùng Cựa ông Thanh, Đất ở vùng NVH Đông Xuân cũ, gần nhà cô Huệ</t>
  </si>
  <si>
    <t>Đất ở thôn Trung Thịnh, Trung Thành, Trung Tiến, Nam Thành</t>
  </si>
  <si>
    <t>Xã Cẩm Trung</t>
  </si>
  <si>
    <t xml:space="preserve">Quyết định số 7285/QĐ-UBND ngày 04/10/2023 của UBND huyện Cẩm Xuyên v/V phê duyệt Quy hoạch xen ghép đất ở dân cư tại các thôn: Trung Tiến, Nam Thành; </t>
  </si>
  <si>
    <t>Xây dựng, cải tạo đường dây trung áp, hạ áp và TBA để chống quá tải, giảm tổn thất điện năng, giảm bán kính cấp điện khu vực huyện Cẩm Xuyên, tỉnh Hà Tĩnh năm 2025</t>
  </si>
  <si>
    <t>Xã Cẩm Thạch, Cẩm Minh, Cẩm Hà, Cẩm Lĩnh</t>
  </si>
  <si>
    <t xml:space="preserve"> Quyết định số 1235/QĐ-EVNNPC ngày 04/7/2024 của Tổng Công ty Điện lực miền Bắc về việc duyệt danh mục và tạm giao KHV công trình ĐTXD năm 2025 cho Công ty Điện lực Hà Tĩnh</t>
  </si>
  <si>
    <t>Xây dựng cơ sở giáo dục đào tạo được Nhà nước thành lập hoặc cho phép hoạt động</t>
  </si>
  <si>
    <t>Xây dựng trường Mầm non thị trấn Cẩm Xuyên</t>
  </si>
  <si>
    <t>Thị trấn Cẩm Xuyên</t>
  </si>
  <si>
    <t>Văn bản số 4625/UBND-TCKH ngày 01/11/2024 của UBND huyện Cẩm Xuyên V/v điều chỉnh bổ sung nội dung đề xuất danh mục dự án có sử dụng đất thực hiện đấu thầu lựa chọn nhà đầu tư</t>
  </si>
  <si>
    <t>Tổng: 19 danh mục</t>
  </si>
  <si>
    <t>Công trình an ninh</t>
  </si>
  <si>
    <t>Thị trấn Vũ Quang</t>
  </si>
  <si>
    <t>QĐ số 1596/QĐ-UBND ngày 29/3/2021 của UBND tỉnh về việc cho phép công an tỉnh khảo sát lập QH xây dựng trụ sở công an huyện Vũ Quang</t>
  </si>
  <si>
    <t>VTBĐ 57</t>
  </si>
  <si>
    <t>Mở rộng Trường mầm non xã Đức Giang</t>
  </si>
  <si>
    <t>Xã Đức Giang</t>
  </si>
  <si>
    <t>NQ 38/NQ-HĐND ngày 31/12/2021 của HĐND huyện Vũ Quang về việc thông qua danh mục các công trình thuộc kế hoạch đầu tư công trung hạn 2021-2025</t>
  </si>
  <si>
    <t>VTBĐ 273</t>
  </si>
  <si>
    <t>Mở rộng khuôn viên Trường Tiểu học Sơn Thọ</t>
  </si>
  <si>
    <t>Xã Thọ Điền</t>
  </si>
  <si>
    <t>NQ số 03 của HĐND xã</t>
  </si>
  <si>
    <t>VTBĐ 282</t>
  </si>
  <si>
    <t>Đường giao thông Thôn 5 đi Thôn 3</t>
  </si>
  <si>
    <t>NQ số 63/NQ-HĐND ngày 26/07/2023 về việc điều chỉnh, bổ sung NQ số 38/NQ-HĐND ngày 31/12/2021 của HĐND huyện Vũ Quang về kế hoạch đầu tư công trung hạn giai đoạn 2021-2025</t>
  </si>
  <si>
    <t>VTBĐ 176</t>
  </si>
  <si>
    <t>Tuyến đường giao thông vành đai sông Ngàn Trươi TDP 1,2,3</t>
  </si>
  <si>
    <t>VTBĐ 167</t>
  </si>
  <si>
    <t>Giao thông nội đồng</t>
  </si>
  <si>
    <t>Xã Quang Thọ</t>
  </si>
  <si>
    <t>VTBĐ 223</t>
  </si>
  <si>
    <t>Đầu tư xây dựng Cầu Nạp Hóp, thôn Liên Châu</t>
  </si>
  <si>
    <t>Xã Đức Liên</t>
  </si>
  <si>
    <t>QĐ số 2041 ngày 10/09/2024 của UBND huyện</t>
  </si>
  <si>
    <t>VTBĐ 195</t>
  </si>
  <si>
    <t>Trục tiêu đồng nhà ngâm (Chống lũ)</t>
  </si>
  <si>
    <t xml:space="preserve"> Xã Đức Bồng</t>
  </si>
  <si>
    <t>VTBĐ 253</t>
  </si>
  <si>
    <t>Kênh mương tưới tiêu</t>
  </si>
  <si>
    <t>VTBĐ 259</t>
  </si>
  <si>
    <t>Đất công trình năng lượng</t>
  </si>
  <si>
    <t>Trạm biến áp hạ thế và đường dây (02 trạm)</t>
  </si>
  <si>
    <t>Xã Đức Hương</t>
  </si>
  <si>
    <t>QĐ số 1708/QĐ-PCHT ngày 3/10/2024 của Điện Lực Hà Tĩnh về việc phê uyệt Báo cáo KTKT đầu tư xây dựng công trình: Xây dựng, cải tạo lưới điện trung áp, hạ áp và TBA khu vực huyện Đức Thọ, huyện Vũ Quang, tỉnh Hà Tĩnh năm 2025</t>
  </si>
  <si>
    <t>VTBĐ 313</t>
  </si>
  <si>
    <t>Trạm biến áp hạ thế và đường dây (04 trạm)</t>
  </si>
  <si>
    <t>Xã Đức Lĩnh</t>
  </si>
  <si>
    <t>QĐ số 1708/QĐ-PCHT ngày 3/10/2024 của Điện Lực Hà Tĩnh về việc phê uyệt Báo cáo KTKT đầu tư xây dựng công trình: Xây dựng, cải tạo lưới điện trung áp, hạ áp và TBA khu vực huyện Đức Thọ, huyện Vũ Quang, tỉnh Hà Tĩnh năm 2025; CV 3434/PCHT-KT ngày 03/11/2024 của Công ty Điện lực Hà Tĩnh V/v lập PAĐT các công trình lưới điện THA kế hoạch ĐTXD năm 2026</t>
  </si>
  <si>
    <t>VTBĐ 331</t>
  </si>
  <si>
    <t>Trạm biến áp hạ thế và đường dây: 03 trạm biến áp</t>
  </si>
  <si>
    <t>CV 3434/PCHT-KT ngày 03/11/2024 của Công ty Điện lực Hà Tĩnh V/v lập PAĐT các công trình lưới điện THA kế hoạch ĐTXD năm 2026</t>
  </si>
  <si>
    <t>VTBĐ 319</t>
  </si>
  <si>
    <t>Xã Đức Bồng</t>
  </si>
  <si>
    <t>VTBĐ 312</t>
  </si>
  <si>
    <t xml:space="preserve">Trạm kiểm lâm Hương Thọ </t>
  </si>
  <si>
    <t>QĐ số 2302/QĐ-UBND ngày 9/8/2012 của UBND tỉnh về việc phê duyệt điều chỉnh DA đầu tư xây dựng vườn QG Vũ Quang</t>
  </si>
  <si>
    <t>VTBĐ 523</t>
  </si>
  <si>
    <t>VII</t>
  </si>
  <si>
    <t>Đất ở từ nhà Thờ đến ông Lan (Thôn 3)</t>
  </si>
  <si>
    <t>QĐ số 1917/QĐ-UBND ngày 22/8/2024 của UBND huyện về việc Quy hoạch tổng mặt bằng xen dắm dân cư khu vực thôn 3 xã Thọ Điền,  tỷ lệ 1/500</t>
  </si>
  <si>
    <t>VTBĐ 468</t>
  </si>
  <si>
    <t xml:space="preserve">Đất ở từ thôn 4 đến thôn 5 </t>
  </si>
  <si>
    <t xml:space="preserve">VB số 1851/UBND-KTHT ngày 26/7/2024 của UBND huyện xin chủ trương lập Quy hoạch chi tiết 1/500 các xã Đức Bồng, Đức Lĩnh, Đức Hương và Thọ Điền huyện Vũ Quang </t>
  </si>
  <si>
    <t>VTBĐ 470</t>
  </si>
  <si>
    <t>Đất ở thôn 2</t>
  </si>
  <si>
    <t>VTBĐ 469</t>
  </si>
  <si>
    <t>Đất ở đấu giá thôn Bình Phong, thôn Thanh Bình, thôn Thanh Sơn</t>
  </si>
  <si>
    <t xml:space="preserve">QĐ số 1919/QĐ-UBND ngày 22/8/2024 của UBND huyện về việc ề việc Quy hoạch tổng mặt bằng xen dắm dân cư khu vực thôn Thanh Sơn, thôn Thanh Bình xã Đức Lĩnh, tỷ lệ 1/500 </t>
  </si>
  <si>
    <t>VTBĐ 494, 495, 496</t>
  </si>
  <si>
    <t>Đất ở khu vực Chọ Đọn</t>
  </si>
  <si>
    <t>QĐ số 1511/QĐ-UBND ngày 23/7/2020 của UBND huyện Vũ Quang về việc phê duyệt Quy hoạch chi tiết đất ở thôn 3, xã Đức Bồng, huyện Vũ Quang, tỷ lệ 1/500</t>
  </si>
  <si>
    <t>VTBĐ 480</t>
  </si>
  <si>
    <t>VIII</t>
  </si>
  <si>
    <t>Mở rộng Chùa Phượng Hoàng</t>
  </si>
  <si>
    <t xml:space="preserve">VB số 2871/SXD-QHKT4 ngày 10/9/2024 của Sở XD tham mưu về đề nghị mở rộng chùa Phượng Hoàng </t>
  </si>
  <si>
    <t>VTBĐ 557</t>
  </si>
  <si>
    <t>Xây dựng công trình an ninh</t>
  </si>
  <si>
    <t>Tổ dân phố 6, thị trấn Nghèn</t>
  </si>
  <si>
    <t>Văn bản số 942/CAH ngày 15/10/2024 V/v đăng ký danh mục công trình, dự án có sử dụng đất để lập Kế hoạch sử dụng đất, chuyển đổi mục đích sử dụng đất năm 2025 phục vụ xây dựng, cải tạo trụ sở Công an xã, TT</t>
  </si>
  <si>
    <t>Đường Xuân Diệu, Từ đường Nguyễn Thiếp đến giáp đường Phan Kính</t>
  </si>
  <si>
    <t>Thị trấn Nghèn</t>
  </si>
  <si>
    <t>QĐ số 06/QĐ-UBND ngày 18/1/2023 của UBND thị trấn Nghèn Về việc phê duyệt chủ trương lập dự án đầu tư xây dựng công trình: Nâng cấp, mở rộng đường Xuân Diệu, thị trấn Nghèn, huyện Can Lộc</t>
  </si>
  <si>
    <t>Đường vào nhà văn hóa tổ dân phố Vĩnh phong</t>
  </si>
  <si>
    <t>Nghị quyết số 45/NQ-HĐND huyện Can Lộc Về việc bổ sung danh mục các dự án thuộc kế hoạch đầu tư công trung hạn giai đoạn 2021 - 2025 trên địa bàn huyện Can Lộc</t>
  </si>
  <si>
    <t>Dự  án khu dân cư nông thôn</t>
  </si>
  <si>
    <t>Đất ở nông thôn</t>
  </si>
  <si>
    <t>Thôn Yên Tràng, Kim Thịnh, xã Kim Song Trường</t>
  </si>
  <si>
    <t>QĐ số 216/QĐ-UBND ngày 16/5/2024 Về việc phê duyệt chủ trương đầu tư xây dựng công trình: Quy hoạch chỉ tiết xây dựng khu dân cư thôn Yên Tràng, thôn Kim Thịnh, xã Kim Song Trường</t>
  </si>
  <si>
    <t>Sân Bóng Nam Hòa thôn Hòa Bình xã Khánh Vĩnh Yên</t>
  </si>
  <si>
    <t>QĐ số 689/QĐ-UBND ngày 18/10/2024 của UBND xã Khánh Vĩnh Yên Về việc phê duyệt chủ trương đầu tư xây dựng công trình: Quy hoạch chi tiết xây dựng khu dân cư thôn Mới, xã Khánh Vĩnh Yên, huyện Can Lộc</t>
  </si>
  <si>
    <t>thônThạch Ngọc xã Khánh Vĩnh Yên</t>
  </si>
  <si>
    <t>Thôn Thăng Bình, xã Khánh Vĩnh Yên</t>
  </si>
  <si>
    <t>Thôn Hạ Triều, xã Khánh Vĩnh Yên</t>
  </si>
  <si>
    <t>Thôn Hạ Triều xã Khánh Vĩnh Yên</t>
  </si>
  <si>
    <t>Thôn Mỹ Thủy, xã Thanh Lộc</t>
  </si>
  <si>
    <t>QĐ số 58/QĐ-UBND ngày 18/6/2024 của UBND xã Thanh Lộc Về việc phê duyệt chủ trương đầu tư xây dựng công trình: Quy hoạch chi tiết xây dựng khu dân cư thôn Mỹ Thủy, xã Thanh Lộc, huyện Can Lộc</t>
  </si>
  <si>
    <t>Thôn Đình Cương, xã Trung Lộc</t>
  </si>
  <si>
    <t>QĐ số 198/QĐ-UBND ngày 20/5/2024 của UBND xã Trung Lộc Về việc phê duyệt Chủ trương đầu tư dự án xây dựng công trình: Quy hoạch TMB sử dụng đất phân lô đất ở thôn Đình Cương, xã Trung Lộc</t>
  </si>
  <si>
    <t>Liên Tài Năng, xã Tùng Lộc</t>
  </si>
  <si>
    <t>QĐ số 132/QĐ-UBND ngày 24/10/2024 của UBND xã Tùng Lộc Về việc phê duyệt Chủ trương đầu tư dự án xây dựng công trình: Quy hoạch TMB sử dụng đất phân lô đất ở thôn Liên Tài Năng, xã Tùng Lộc</t>
  </si>
  <si>
    <t>Đồng Huỳnh, xã Xuân Lộc</t>
  </si>
  <si>
    <t>QĐ số 153/QĐ-UBND ngày 2/11/2024 của UBND xã Xuân Lộc Về việc phê duyệt chủ trương đầu tư xây dựng công trình: Quy hoạch chi tiết xây dựng khu dân cư thôn Yên Xuân, xã Xuân Lộc, huyện Can Lộc</t>
  </si>
  <si>
    <t>Thôn Bắc Trung Sơn, xã Gia Hanh, xã Gia Hanh</t>
  </si>
  <si>
    <t>Quyết định số 313/QĐ-UBND ngày 31/10/2023 của UBND xã Gia hanh Về việc phê duyệt Chủ trương đầu tư dự án xây dựng công trình: Quy hoạch MB sử dụng đất phân lô đất ở thôn Trung Ngọc, thôn Bắc Trung Sơn, thôn Nhân Phong, xã Gia hanh</t>
  </si>
  <si>
    <t>Thôn Tiến Thịnh, xã Phú Lộc</t>
  </si>
  <si>
    <t>QĐ số 77/QĐ-UBND ngày 16/8/2024 của UBND xã Phú Lộc Về việc phê duyệt chủ trương đầu tư xây dựng công trình: Quy hoạch chi tiết xây dựng khu dân cư thôn thôn Tiến Thịnh, xã Phú Lộc</t>
  </si>
  <si>
    <t>Thôn Cự Lâm, xã Vượng Lộc</t>
  </si>
  <si>
    <t>QĐ số 78/QĐ-UBND ngày 24/5/2023 của UBND xã Vượng Lộc Về việc phê duyệt chủ trương đầu tư xây dựng công trình: Quy hoạch chi tiết xây dựng khu dân cư Cồn Đống, đồng Hói Trảng, thôn Làng Lau, thôn Hạ Vàng, thôn Thái Hoà, thôn Minh Vượng, thôn Cự Lâm, thôn Đoài Duyệt, xã Vượng Lộc, huyện Can Lộc</t>
  </si>
  <si>
    <t>Thôn Đoài Duyệt, Xã Vượng Lộc</t>
  </si>
  <si>
    <t>Đồng Chợ Mương thôn Trại Tiểu, xã Mỹ Lộc</t>
  </si>
  <si>
    <t>Quyết định số 3155/QĐ-UBND ngày 18/9/2020 V/v phê duyệt Đồ án Quy hoạch chi tiết xây dựng khu dân cư tập trung đồng Chợ Mương, thôn Trại Tiểu, xã Mỹ Lộc, huyện Can Lộc, tỷ lệ 1/500</t>
  </si>
  <si>
    <t>Đông Huề, Vượng Lộc</t>
  </si>
  <si>
    <t>Văn bản số 2854/UBND-TCKH ngày 04/11/2024 của UBND huyện Can Lộc về đề xuất danh mục các dự án
thực hiện đấu thầu lựa chọn nhà đầu
tư có sử dụng đất trên địa bàn huyện</t>
  </si>
  <si>
    <t>Dự án đầu tư xây dựng khu đô thị có công năng phục vụ hỗn hợp, đồng bộ hệ thống hạ tầng kỹ thuật, hạ tầng xã hội với nhà ở theo quy định của pháp luật về xây dựng mới hoặc cải tạo,chỉnh trang đô thị</t>
  </si>
  <si>
    <t>Khu đô thị mới Phúc Sơn</t>
  </si>
  <si>
    <t>Quy hoạch mở rộng chùa Chiêu Ninh</t>
  </si>
  <si>
    <t xml:space="preserve"> Thôn Phúc Tân, xã Kim Song Trường</t>
  </si>
  <si>
    <t>QĐ số 473/QĐ-UBND ngày 22/8/2024 về việc Về việc phê duyệt chủ trương đầu tư xây dựng công trình: Mở rộng khuôn viên Chùa Chiêu Ninh, xã Kim Song Trường, huyện Can Lộc</t>
  </si>
  <si>
    <r>
      <t xml:space="preserve">QĐ số 4061/QĐ-UBND ngày 27/11/2020 của UBND tỉnh Hà Tĩnh V/v </t>
    </r>
    <r>
      <rPr>
        <sz val="12"/>
        <color rgb="FF000000"/>
        <rFont val="Times New Roman"/>
        <family val="1"/>
      </rPr>
      <t>phê duyệt</t>
    </r>
    <r>
      <rPr>
        <sz val="12"/>
        <color rgb="FF000000"/>
        <rFont val="Times New Roman Bold"/>
      </rPr>
      <t xml:space="preserve"> </t>
    </r>
    <r>
      <rPr>
        <sz val="12"/>
        <color rgb="FF000000"/>
        <rFont val="Times New Roman"/>
        <family val="1"/>
      </rPr>
      <t>Nhiệm vụ Quy hoạch chi tiết xây dựng khu đô thị mới Phúc Sơn tại khối 6 và khối Phúc Sơn, thị trấn Nghèn, huyện Can Lộc, tỷ lệ 1/500</t>
    </r>
  </si>
  <si>
    <t>Đất ở nông thôn tại thôn Hải Hà (giai đoạn 2)</t>
  </si>
  <si>
    <t>Thôn Hải Hà, Xã Kỳ Hà</t>
  </si>
  <si>
    <t>Dự án đầu tư xây dựng khu đô thị có công năng phục vụ hỗn hợp, đồng bộ hệ thống hạ tầng kỹ thuật, hạ tầng xã hội với nhà ở theo quy định của pháp luật về xây dựng để xây dựng mới hoặc cải tạo, chỉnh trang đô thị</t>
  </si>
  <si>
    <t>Khu đô thị phường Kỳ Trinh</t>
  </si>
  <si>
    <t>Phường Kỳ Trinh</t>
  </si>
  <si>
    <t>Xây dựng công trình quốc phòng</t>
  </si>
  <si>
    <t>Công trình quốc phòng</t>
  </si>
  <si>
    <t>Nam núi Chóp Mào, thôn Hoa Sơn, Xã Kỳ Hoa</t>
  </si>
  <si>
    <t>VB số 469/UBND-XD2 ngày 10/11/2023 của UBND tỉnh Hà Tĩnh về việc khảo sát, lập quy hoạch Khu trường bán, thao trường huấn luyện, diễn tập khu vực phòng thủ thị xã Kỳ Anh</t>
  </si>
  <si>
    <t>Phường Hưng Trí, 
Xã Kỳ Hoa</t>
  </si>
  <si>
    <t>VB số 2892/UBND-XD2 ngày 24/6/2016 của UBND tỉnh Hà Tĩnh về việc khảo sát, lập quy hoạch xây dựng căn cứ chiến đấu thị xã Kỳ Anh</t>
  </si>
  <si>
    <t>Xã Kỳ Hoa</t>
  </si>
  <si>
    <t>VB số 284/TTr-LĐ ngày 10/02/2023 của Lữ đoàn 134 V/v xin điều chỉnh địa điểm khu đất xây thao trường huấn luyện, bãi Anten Tiểu đoàn 81, Lữ đoàn 134</t>
  </si>
  <si>
    <t>TDP Liên Sơn, P. Kỳ Liên</t>
  </si>
  <si>
    <t>QĐ số 26a/QĐ-H41-H45 ngày 13/02/2015 của Tổng cục Hậu cần - Kỹ thuật V/v phê duyệt dự án đầu tư xây dựng công trình Cơ sở doanh trại Đồn Công an Vũng Áng</t>
  </si>
  <si>
    <t>Phường Hưng Trí</t>
  </si>
  <si>
    <t>QĐ số 2181/QĐ-UBND ngày 03/8/2017 của UBND tỉnh Hà Tĩnh V/v phê duyệt chủ trương đầu tư xây dựng dự án Trụ sở làm việc Công an 6 phường thuộc Công an thị xã Kỳ Anh</t>
  </si>
  <si>
    <t>Dự án xây dựng cơ sở y tế</t>
  </si>
  <si>
    <t>Xây dựng trạm y tế phường Hưng Trí</t>
  </si>
  <si>
    <t>QĐ số 3273/QĐ-UBND ngày 18/11/2016 của UBND tỉnh Hà Tĩnh V/v phê duyệt đồ án Quy hoạch chi tiết xây dựng Khu dân cư đô thị Cánh Buồm, phường Sông Trí, thị xã Kỳ Anh, tỷ lệ 1/500</t>
  </si>
  <si>
    <t>Trường mầm non TDP Tây Yên</t>
  </si>
  <si>
    <t>Phường Kỳ Thịnh</t>
  </si>
  <si>
    <t>QĐ số 6594/QĐ-UBND ngày 23/12/2022 của UBND thị xã Kỳ Anh V/v phê duyệt đồ án QH chi tiết chỉnh trang TDP Tây Yên, tỷ lệ 1/500</t>
  </si>
  <si>
    <t>Hoạt động khai thác khoáng sản</t>
  </si>
  <si>
    <t>Mỏ đất san lấp Bắc Núi Sim</t>
  </si>
  <si>
    <t>Quyết định số 548/QĐ-UBND ngày 26/02/2024 của UBND tỉnh V/v phê duyệt Kế hoạch sử dụng đất năm 2024 thị xã Kỳ Anh</t>
  </si>
  <si>
    <t xml:space="preserve">Dự án đầu tư khai thác và chế biến đá xây dựng của Công ty Cổ phần tập đoàn Hoành Sơn </t>
  </si>
  <si>
    <t>Phường Kỳ Liên, Phường Kỳ Phương</t>
  </si>
  <si>
    <t>Giấy chứng nhận đầu tư ố 28121000198 ngày 01/11/2012; Giấy phép khai thác khoáng sản vật liệu xây dựng thông thường số 3649/GP-UBND ngày 05/12/2012 của UBND tỉnh Hà Tĩnh</t>
  </si>
  <si>
    <t>Dự án khai thác mỏ đất của công ty cổ phần Việt Gia - Song Hui</t>
  </si>
  <si>
    <t>Giấy phép khai thác khoáng sản số 2945/GP-UBND ngày 07/09/2011 của UBND tỉnh Hà Tĩnh</t>
  </si>
  <si>
    <t xml:space="preserve">Mỏ đá xây dựng </t>
  </si>
  <si>
    <t>Phường Kỳ Phương</t>
  </si>
  <si>
    <t>Giấy chứng nhận đăng ký đầu tư số 3424788461, chứng nhận lần đầu ngày 28/8/2017, chứng nhận điều chỉnh lần 3 ngày 17/3/2022, Giấy phép khai thác khoáng sản số 3440/GP-UBND ngày 04/11/2013 của UBND tỉnh</t>
  </si>
  <si>
    <t>Mỏ đá xây dựng Khe Đá Rò</t>
  </si>
  <si>
    <t>Phường Kỳ Long</t>
  </si>
  <si>
    <t>Giấy chứng nhận đầu tư số 2812100288 ngày 22/5/2013, Giấy phép khai thác khoáng sản số 1589/GP-UBND ngày 05/6/2013 của UBND tỉnh Hà Tĩnh</t>
  </si>
  <si>
    <t>Cơ sở chế biến đá xây dựng (Hưng Thịnh)</t>
  </si>
  <si>
    <t>VB số 3548/GP-UBND ngày 27/11/2012 của UBND tỉnh V/v cấp giấy phép khai thác khoáng sản vật liệu xây dựng thông thường</t>
  </si>
  <si>
    <t>Nâng cấp, sửa chữa các tuyến đường tại tổ dân phố Hưng Bình, phường Hưng Trí</t>
  </si>
  <si>
    <t>QĐ số 1971/QĐ-UBND ngày 26/4/2024 của UBND thị xã Kỳ Anh V/v phê duyệt đầu tư dự án nâng cấp sửa chửa các tuyến đường tại tổ dân phố Hưng Bình</t>
  </si>
  <si>
    <t>Nâng cấp, sửa chữa tuyến đường giao thông tổ dân phố Hưng Nhân, phường Hưng Trí</t>
  </si>
  <si>
    <t>QĐ số 1972/QĐ-UBND ngày 26/4/2024 của UBND thị xã Kỳ Anh V/v phê duyệt đầu tư dự án nâng cấp sửa chửa các tuyến đường tại tổ dân phố Hưng Nhân</t>
  </si>
  <si>
    <t>Tuyến đường giao thông từ bến số I vào khu kho gas, xăng dầu - Cảng Vũng Áng</t>
  </si>
  <si>
    <t>Xã Kỳ Lợi</t>
  </si>
  <si>
    <t>Số 5147 UBND-KT1 ngày 04/9/2024 của UBND tỉnh V/v một số nội dung liên quan đến đề xuất bố trí vốn triển khai đầu tư xây dựng công trình tại thị xã Kỳ Anh</t>
  </si>
  <si>
    <t>Đường trục dọc khu đô thị trung tâm thị xã Kỳ Anh (phần bổ sung)</t>
  </si>
  <si>
    <t>Phường Hưng Trí và Phường Kỳ Trinh</t>
  </si>
  <si>
    <t>QĐ số 6874/QĐ-UBND ngày 10/11/2023 của UBND thị xã Kỳ Anh V/v phê duyệt thiết kế bản vẽ thi công và dự toán xây dựng công trình</t>
  </si>
  <si>
    <t xml:space="preserve">Tuyến đường Lý Nhật Quang </t>
  </si>
  <si>
    <t>Xã Kỳ Ninh</t>
  </si>
  <si>
    <t>QĐ số 3629/QĐ-UBND ngày 02/8/2024 của UBND thị xã Kỳ Anh V/v phê duyệt hồ sơ thiết kế bản vẽ thi công và dự toán xây dựng công trình tuyến đường Lý Nhật Quang, xã Kỳ Ninh</t>
  </si>
  <si>
    <t>IX</t>
  </si>
  <si>
    <t xml:space="preserve">Xây dựng, cải tạo đường dây trung áp, hạ áp và TBA để chống quá tải, giảm tổn thất điện năng, giảm bán kính cấp điện khu vực huyện Kỳ Anh và thị xã Kỳ Anh, tỉnh Hà Tĩnh </t>
  </si>
  <si>
    <t>Phường Kỳ Thịnh, Kỳ Liên,</t>
  </si>
  <si>
    <t>QĐ số 2151/QĐ-PCHT ngày 16/10/2023 V/v phê duyệt báo cáo kinh tế kỹ thuật đầu tư xây dựng cải tạo đường dây trung áp hạ áp TBA chống quá tải, giảm tổn thất điện năng, giảm bán kính cấp điện</t>
  </si>
  <si>
    <t>Tổng: 22 danh mục</t>
  </si>
  <si>
    <t>Dự án xây dựng khu dân cư nông thôn</t>
  </si>
  <si>
    <t>Khu Tái định cư</t>
  </si>
  <si>
    <t>Thôn Thanh Cao, xã Thạch Khê</t>
  </si>
  <si>
    <t>Quyết định số 2057/QĐ-UBND ngày 04/10/2022 của UBND tỉnh Về việc điều chỉnh, bổ sung một số nội dung Phương án xử lý các lô đất dôi dư tại các khu tái định cư được đầu tư từ nguồn vốn ngân sách Trung ương, trái phiếu Chính Phủ và quản lý, sử dụng nguồn thu từ việc xử lý các lô đất dôi dư ban hành kèm theo quyết định số 3934/QĐ-UBND ngày 02/12/2021 của UBND tỉnh</t>
  </si>
  <si>
    <t>Khu tái định cư dự án Hạ tầng khu công nghiệp Bắc Thạch Hà tại xã Việt Tiến</t>
  </si>
  <si>
    <t>Xã Việt Tiến</t>
  </si>
  <si>
    <t>Quyết định số 4547/QĐ-UBND ngày 03/7/2024 về việc Phê duyệt Quy hoạch Khu tái định cư phục vụ dự án Khu công nghiệp Bắc Thạch Hà (giai đoạn 1), tỷ lệ 1/500</t>
  </si>
  <si>
    <t>Cù Vải, thôn Liên Vinh, xã Thạch Đài</t>
  </si>
  <si>
    <t>Quy hoạch điều chỉnh chi tiết khu dân cư xứ Cù Vải, thôn Liên Vĩnh, xã Thạch Đài, huyện Thạch Hà, phê duyệt ngày 20/6/2018; tỷ lệ 1/500</t>
  </si>
  <si>
    <t>Đất ở nông thôn</t>
  </si>
  <si>
    <t>Thôn Hưng Hoà, Lâm Hưng, Yên Thượng, Hoà Bình, xã Nam Điền</t>
  </si>
  <si>
    <t>Bản đồ điều chỉnh quy hoạch tổng mặt bằng sử dụng đất thôn Thống Nhất, Lộc Hồ, Hưng Hòa, xã Nam Điền, huyện Thạch Hà, tỉnh Hà Tĩnh, Quy hoạch tổng mặt bằng sử dụng đất thôn Yên Thượng, xã Nam Điền, huyện Thạch Hà, tỉnh Hà Tĩnh; phê duyệt năm 2014; Quy hoạch tổng mặt bằng sử dụng đất thôn Hòa Bình, xã Nam Điền, huyện Thạch Hà, tỉnh Hà Tĩnh, phê duyệt năm 2023</t>
  </si>
  <si>
    <t>Thôn Vạn Đò, Đình Hàn, Sơn Tiến, Tân Hợp, Tri Khê, xã Thạch Sơn</t>
  </si>
  <si>
    <t>Quy hoạch tổng mặt bằng sử dụng đất thôn Vạn đò, xã Thạch Sơn, huyện Thạch Hà, phê duyệt năm 2023; Quy hoạch tổng mặt bằng sử dụng đất ở dân cư thôn Sơn Tiến, xã Thạch Sơn, huyện Thạch Hà  2021, Điều chỉnh quy hoạch tổng mặt bằng sử dụng đất khu dân cư thôn Tân Hợp, xã Thạch Sơn, huyện Thạch Hà, phê duyệt năm 2019; tỷ lệ 1/500</t>
  </si>
  <si>
    <t>Xen dắm các thôn, xã Thạch Sơn</t>
  </si>
  <si>
    <t>Quy hoạch xen dắm xã Thạch Sơn, huyện Thạch Hà, tỉnh Hà Tĩnh, phê duyệt ngày 25/10/2017; tỷ lệ 1/500</t>
  </si>
  <si>
    <t xml:space="preserve">Đất ở nông thôn </t>
  </si>
  <si>
    <t>Thôn Đồng Khánh, Đại Tiến, Bắc Dinh, Bắc Trị, Trần Phú, Toàn Thắng, xã Thạch Trị</t>
  </si>
  <si>
    <t>Bản vẽ tổng mặt bằng sử dụng đất ở khu dân cư thôn Trần Phú, xã Thạch Trị, huyện Thạch Hà, phê duyệt ngày 5/11/2020; Quy hoạch xen dắm các thôn xã Thạch Trị, huyện Thạch Hà;</t>
  </si>
  <si>
    <t>Thôn Toàn Thắng, xã Thạch Trị</t>
  </si>
  <si>
    <t>Quy hoạch tổng mặt bằng sử dụng đất thôn Toàn Thắng, xã Thạch Trị, huyện Thạch Hà; phê duyệt ngày 13/9/2023</t>
  </si>
  <si>
    <t>Thôn Gia Ngải 1, Thôn Gia Ngãi 2, Thôn đan Trung, Dọc sông Vách Nam, thôn Nam Giang, Thôn Hội Cát, thôn Đông Hà 1 xã Thạch Long</t>
  </si>
  <si>
    <t>Bản vẽ chi tiết mặt bằng sử dụng đất xen dắm dân cư tỷ lệ 1/500 do UBND huyện Thạch Hà phê duyệt năm 2024; bản vẽ chi tiết mặt bằng sử dụng đất dân cư thôn Hội Cát tỷ lệ 1/500, do UBND huyện Thạch hà phê duyệt ngày 19/6/2024; bản vẽ chi tiết điều chỉnh Quy hoạch tổng mặt bằng sử dụng đất ở, tỷ lệ 1/500 do UBND huyện Thạch Hà phê duyệt ngày 17/9/2024  tại thôn Gia Ngãi 1, xã Thạch Long</t>
  </si>
  <si>
    <t>Thôn Hà Thanh, Sâm Lộc, Phú Sơn, xã Tượng Sơn</t>
  </si>
  <si>
    <t xml:space="preserve">Bản vẽ chi tiết tổng mặt bằng sử dụng đất của UBND huyện phê duyệt ngày 25/11/2019 đối với Vùng đồng nương thôn Phú Sơn và ngày 19/4/2017 đối với Thôn Hà Thanh(kv02) và thôn Phú sơn; ngày12/9/2011 đối với Vùng Dường Trung thôn Hà Thanh, ngày 26/9/2019 đối với xen dắm khu dân cư thôn Sâm Lộc, vùng Rú nác thôn Sâm Lộc; Năm 2011 đối với vùng Trúc Vạc thôn Sâm Lộc, Ngày 26/12/2018 xen dắm thôn Đoài Phú, Hà Thanh, Sâm Lộc, Bắc Bình xã Tượng Sơn </t>
  </si>
  <si>
    <t>Vùng đồi trạng, thôn Liên Quý, xã Thạch Hội</t>
  </si>
  <si>
    <t xml:space="preserve">QH chi tiết đất ở xã thạch hội tỷ lệ 1/500 do UBND huyện Thạch Hà ngày 15/7/2009 </t>
  </si>
  <si>
    <t>Đất ở vùng Đà Nện thôn Tùng Lang; Chại Nương (xóm 4); cụm 9 thôn Vĩnh Mới; thôn Hoà Bình, xã Việt Tiến</t>
  </si>
  <si>
    <t>QH phân lô chi tiết đất ở vùng Chại Nương xóm 4; QH chi tiết khu dân cư Thạch Tiến xã Việt Tiến do UBND huyện Thạch Hà duyệt tháng 5 năm 2012</t>
  </si>
  <si>
    <t>Ngõ Phượng thôn Trung Hòa,  xã Tân Lâm Hương</t>
  </si>
  <si>
    <t>Điều chỉnh QH mặt bằng SDĐ khu dân cư vùng Ngõ Phượng thôn Trung Hoà- xã Tân Lâm Hương do UBND huyện Thạch Hà chấp thuận ngày 4/10/2024</t>
  </si>
  <si>
    <t>Nhà Chôi thôn 18, vùng Trạm Điện, thôn Trung Hòa, xã Tân Lâm Hương</t>
  </si>
  <si>
    <t>QĐ số 1966/QĐ-UBND về việc phê duyệt tổng mặt bằng SDĐ tại vùng Đồng Chôi thôn 18 và vùng Trạm Điện thôn Trung Hoà xã Tân Lâm Hương của UBND huyện Thạch Hà</t>
  </si>
  <si>
    <t>vùng cựa trước thôn Tiến Bộ;  đồng dưng thôn Hương Mỹ;  tái định cư thôn Phái Nam; thôn Yên Trung; đồng Hoang Chứa thôn Sơn Trình và đất ở xen dắm các thôn xã Tân Lâm Hương</t>
  </si>
  <si>
    <t>Điều chỉnh QH chi tiết mặt bằng sử dụng đất vùng cựa trước thôn Tiến Bộ; QH phân lô khu dân cư vùng Đồng Dưng thôn Hương Mỹ; QH chi tiết đất ở dân cư đồng Hoang Chứa,thôn Sơn Trình của UBND huyện Thạch Hà tháng 2 năm 2016.</t>
  </si>
  <si>
    <t>Vùng Thầu Đâu thôn Trí Nang; Đất ở vùng Sân bóng xóm 6; Xen dắm đất ở thôn Hòa Hợp, xã Thạch Kênh</t>
  </si>
  <si>
    <t>QH phân lô đất khu dân cư nông thôn vùng Thầu Đâu, xóm 6 tháng 4 năm 2012</t>
  </si>
  <si>
    <t>Thôn Tân Thanh, Đồng Sơn, Quý Linh, Đông Sơn, Quyết Tiến, xã Thạch Xuân</t>
  </si>
  <si>
    <t>Quy hoạch chi tiết đất ở thôn Đồng Sơn, xã Thạch Xuân, huyện Thạch Hà, phê duyệt ngày 26/9/2018; Điều chỉnh quy hoạch tổng mặt bằng đất ở các thôn, xã Thạch Xuân, huyện Thạch Hà, phê duyệt 30/12/2022; tỷ lệ 1/500</t>
  </si>
  <si>
    <t>Dự án xây dựng khu tái định cư</t>
  </si>
  <si>
    <t>Đất ở đô thị (tái định cư AFD)</t>
  </si>
  <si>
    <t>Đồng Xối, TDP 10, thị trấn Thạch Hà</t>
  </si>
  <si>
    <t>Quy hoạch chi tiết xây dựng khu dân cư tại lô đất OB3.12 và OL3.4 Khu 3, Tổ dân phố 10, Thị trấn Thạch Hà do UBND huyện Thạch Hà phê duyệt năm 2019</t>
  </si>
  <si>
    <t>Thạch Xuân</t>
  </si>
  <si>
    <t>Xã Lưu Vĩnh Sơn</t>
  </si>
  <si>
    <t xml:space="preserve">Công văn số 2584/UBND-TCKH về việc rà soát lại, đề xuất danh sách xây dựng trụ sở Công an xã, thị trấn từ nguồn ngân sách tỉnh giai đoạn 2024-2025 của UBND huyện Thạch Hà. </t>
  </si>
  <si>
    <t>Xã Thạch Đài</t>
  </si>
  <si>
    <t>Xã Thạch Hội</t>
  </si>
  <si>
    <t>Xã Tượng Sơn</t>
  </si>
  <si>
    <t>Thôn Sơn Hà, xã Thạch Sơn</t>
  </si>
  <si>
    <t>Thôn Hồng Dinh, xã Thạch Trị</t>
  </si>
  <si>
    <t>Xã Thạch Văn</t>
  </si>
  <si>
    <t>Xây dựng cơ sở văn hóa</t>
  </si>
  <si>
    <t>Mở rộng khuân viên nhà văn hoá thôn Bàu Láng</t>
  </si>
  <si>
    <t>Thôn Bàu Láng, xã Thạch Đài</t>
  </si>
  <si>
    <t>Công văn số 2919/UBND-KT&amp;HT ngày 01/12/2023 của UBND huyện Thạch Hà về việc đồng ý chủ trương quy hoạch mở rộng khuôn viên nhà văn hóa thôn Bàu Láng, xã Thạch Đài</t>
  </si>
  <si>
    <t>Xây dựng cơ sở giáo dục và đào tạo</t>
  </si>
  <si>
    <t>Mở rộng trường THCS Hàm Nghi</t>
  </si>
  <si>
    <t>Thôn Kỳ Phong, xã Thạch Đài</t>
  </si>
  <si>
    <t>Quyết định số 1260/QĐ-UBND ngày 4/5/2019 của UBND tỉnh Hà Tĩnh về việc giới thiệu địa điểm cho phép khảo sát, lập quy hoạch mở rộng khuôn viên trường THCS Hàm Nghi, phân hiệu Thạch Đài</t>
  </si>
  <si>
    <t>Dự án hoạt động khoáng sản</t>
  </si>
  <si>
    <t>Đất san lấp thôn Yên Thượng, xã Nam Điền</t>
  </si>
  <si>
    <t xml:space="preserve">Khoảnh 2B tiểu khu 298A thôn Yên Thượng, xã Nam Điền </t>
  </si>
  <si>
    <t>ĐSL Thạch Xuân 1</t>
  </si>
  <si>
    <t>Xã Thạch Xuân</t>
  </si>
  <si>
    <t>Quyết định số 2184/QĐ-UBND ngày 13/9/2024 của UBND tỉnh Hà Tĩnh về việc phê duyệt Kế hoạch đấu giá quyền khai thác khoáng sản làm VLXD thông thường trên địa bàn tỉnh đợt 2 năm 2024</t>
  </si>
  <si>
    <t>Mỏ đất làm gạch của nhà máy gạch Trung Đô</t>
  </si>
  <si>
    <t>Đồi Cơn Mít, xã Lưu Vĩnh Sơn</t>
  </si>
  <si>
    <t>Quyết định số 1500/QĐ-UBND ngày 21/5/2018 của UBND tỉnh công nhận kết quả trúng đấu giá quyền khai thác khoáng sản; Giấy phép KTKS số 3491/GP-UBND ngày 13/10/2020; Quyết định số 25/QĐ-UBND ngày 18/6/2024 chấp thuận chủ trương đầu tư đồng thời chấp thuận nhà đầu tư.</t>
  </si>
  <si>
    <t>Dự án khai thác mỏ đất san lấp đồi Lâm Sơn, xã Lưu Vĩnh Sơn của Công ty Cổ phần Vận tải và xây dựng 2/9</t>
  </si>
  <si>
    <t>Giấy phép số 1971/GP-UBND ngày 26/6/2020 khai thác khoáng sản Công ty Cổ phần Vận tải và Xây dựng 2/9 tại khu vực đồi Lâm Sơn, xã Lưu Vĩnh Sơn, huyện Thạch Hà, tỉnh Hà Tĩnh.</t>
  </si>
  <si>
    <t>Dự án khai thác mỏ đất san lấp đồi Lâm Sơn, xã Bắc Sơn của Công ty Cổ phần cơ giới và xây dựng 5/3</t>
  </si>
  <si>
    <t>Giấy phép số 3648/GP-UBND ngày 8/11/2019 của UBND tỉnh Hà Tĩnh cấp giấy phép  khai thác khoáng sản Công ty Cổ phần cổ phần Cơ Giới và Xây dựng 5-3; Quyết định số 1999/QĐ-UBND ngày 25/6/2019 của UBND tỉnh Hà Tĩnh về việc chấp thuận chủ trương Dự án khai thác san lấp mỏ đồi Lâm Sơn xã Lưu Vĩnh Sơn, huyện Thạch Hà, tỉnh Hà Tĩnh</t>
  </si>
  <si>
    <t>Đất san lấp Ngọc Sơn 1</t>
  </si>
  <si>
    <t>Xã Ngọc Sơn</t>
  </si>
  <si>
    <t>Quyết định số 1707/QĐ-UBND ngày 12/7/2024 của UBND tỉnh Hà Tĩnh về việc phê duyệt Phương án đấu giá quyền khai thác khoáng sản làm vật liệu xây dựng thông thường trên địa bàn tỉnh đợt 1 năm 2024</t>
  </si>
  <si>
    <t>Nâng cấp mở rộng đường giao thông liên xã Thạch Ngọc, Ngọc Sơn</t>
  </si>
  <si>
    <t>Xã Ngọc Sơn, xã Thạch ngọc</t>
  </si>
  <si>
    <t>Quyết định số 3742/QĐ-UBND ngày 30/5/2024 của UBND huyện Thạch Hà về việc phê duyệt Báo cáo nghiên cứu khả thi đầu tư xây dựng dự án: Nâng cấp, mở rộng đường giao thông liên xã Thạch Ngọc -  Ngọc Sơn.</t>
  </si>
  <si>
    <t>Nâng cấp tuyến đường trục xã TX01 đoạn QL 15B đến thôn Văn Sơn, xã Đỉnh Bàn</t>
  </si>
  <si>
    <t>Thôn Văn Sơn, xã Đỉnh Bàn</t>
  </si>
  <si>
    <t>Nghị quyết 170/NQ-HĐND ngày 18/7/2024 của HĐND tỉnh Hà Tĩnh về việc Quyết định chủ trương đầu tư, điều chỉnh chủ trương đầu tư, chấm dứt chủ trương đầu tư một số dự án đầu tư công</t>
  </si>
  <si>
    <t>Hạ tầng khu chăn nuôi tập trung xã Thạch Đài</t>
  </si>
  <si>
    <t>Thôn Kỳ Sơn, xã Thạch Đài</t>
  </si>
  <si>
    <t>Quyết định số 1820/QĐ-UBND ngày 14/6/2019 về việc phê duyệt chủ trương đầu tư dự án Hạ tầng khu chăn nuôi tập trung xã Thạch Đài, huyện Thạch Hà</t>
  </si>
  <si>
    <t>Xây dựng tuyến đường kết nối từ QL 8C với khu vực quy hoạch khu thương mại dịch vụ du lịch và thể thao Tây Nam huyện Thạch Hà</t>
  </si>
  <si>
    <t>Xã Thạch Xuân, Lưu Vĩnh Sơn</t>
  </si>
  <si>
    <t>Nghị quyết 04/NQ-HĐND ngày 02/02/2024 của Hộ đồng nhân dân huyện Thạch Hà về việc Quyết định chủ trương điều chỉnh đầu tư một số dự án công  trên địa bàn huyện</t>
  </si>
  <si>
    <t>Đường giao thông từ QL 15B xã Việt Tiến đến Thượng Ngọc, xã Thạch Ngọc</t>
  </si>
  <si>
    <t>Xã Thạch Ngọc, xã Việt Tiến, huyện Thạch Hà</t>
  </si>
  <si>
    <t>Quyết định số 3383/QĐ-UBND ngày 25/7/2022 của UBND huyện Thạch Hà về việc phê duyệt báo cáo Nghiên cứu khả thi đầu tư xây dựng dự án: Đường giao thông từ Quốc lộ 15B, xã Việt Tiến đến đường Thượng Ngọc, xã Thạch Ngọc</t>
  </si>
  <si>
    <t>Xây dựng công trình thủy lợi</t>
  </si>
  <si>
    <t>Hoàn trả công trình kênh mương phục vụ sản xuất xã Việt Tiến [Dự án Đầu tư xây dựng và kinh doanh hạ tầng khu công nghiệp Bắc Thạch Hà (Giai đoạn 1)]</t>
  </si>
  <si>
    <t>Quyết định số 5407/QĐ-UBND ngày 29/7/2024 của UBND huyện Thạch Hà</t>
  </si>
  <si>
    <t>Xây dựng công trình năng lượng, chiếu sáng công cộng</t>
  </si>
  <si>
    <t>Xây dựng cải tạo lưới điện trung áp, hạ áp và TBA khu vực huyện Thạch Hà, Cẩm Xuyên, tỉnh Hà Tĩnh năm 2025</t>
  </si>
  <si>
    <t>Xã Thạch Kênh, Thạch Liên, Thạch Long, Nam Điền, Thạch Trị, Tân Lâm Hương, huyện Thạch Hà</t>
  </si>
  <si>
    <t>Quyết định về việc phê duyệt báo cáo KTKT đầu tư công trình xây dựng, cải tạo lưới điện trung áp, hạ áp và TBA huyện Thạch Hà, tỉnh Hà Tĩnh năm 2025</t>
  </si>
  <si>
    <t>Khu sản xuất kinh doanh, gia công cơ khí, lắp ráp thiết bị điện Công ty Điện lực Hà Tĩnh</t>
  </si>
  <si>
    <t>BĐ quy hoạch tổng mặt bằng khu sản xuất kinh doanh gia công cơ khí, lắp ráp thiết bị Công ty Điện Lực Hà Tĩnh tại Lô đất CN 19 - xã Việt Tiến, huyện Thạch Hà tỷ lệ 1/500.</t>
  </si>
  <si>
    <t>Di dời hệ thống điện phục vụ GPMB thực hiện dự án đầu tư xây dựng và kinh doanh hạ tầng khu công nghiệp Bắc Thạch Hà GIAI ĐOẠN 1 (VISIP)</t>
  </si>
  <si>
    <t>X</t>
  </si>
  <si>
    <t>Xây dựng công trình tín ngưỡng</t>
  </si>
  <si>
    <t>Quy hoạch đất Miếu Mây</t>
  </si>
  <si>
    <t>Quy hoạch mở rộng đền Miếu Mây xã Lưu Vĩnh Sơn; huyện Thạch Hà, tỉnh Hà Tĩnh</t>
  </si>
  <si>
    <t>Đền Phú Sơn</t>
  </si>
  <si>
    <t>Thôn Phú Sơn, xã Tượng Sơn</t>
  </si>
  <si>
    <t xml:space="preserve">Quyết định số 124/QĐ-UBND ngày 13/01/2023 về việc xếp hạng DTLS văn hóa cấp tỉnh </t>
  </si>
  <si>
    <t>Mở rộng đền Cồn Trang</t>
  </si>
  <si>
    <t>Thôn Vĩnh Sơn, xã Đỉnh Bàn</t>
  </si>
  <si>
    <t>Quyết định số 315/QĐ-UBND ngày 03/02/2022 của UBND tỉnh về việc xếp hạng DTLS văn hóa cấp tỉnh</t>
  </si>
  <si>
    <t>XI</t>
  </si>
  <si>
    <t>Mở rộng đất giáo họ Tiến Thuỷ</t>
  </si>
  <si>
    <t>Thôn Sông Hải, xã Thạch Sơn</t>
  </si>
  <si>
    <t>Văn bản số 6784/UBND-XD ngày 12/12/2016 của UBND tỉnh về việc khảo sát lập Quy hoạch mở rộng nhà thờ Giáo họ Tiến Thủy xã Thạch Sơn</t>
  </si>
  <si>
    <r>
      <t>Văn bản 3906/UBND-KT</t>
    </r>
    <r>
      <rPr>
        <vertAlign val="subscript"/>
        <sz val="12"/>
        <rFont val="Times New Roman"/>
        <family val="1"/>
      </rPr>
      <t>1</t>
    </r>
    <r>
      <rPr>
        <sz val="12"/>
        <rFont val="Times New Roman"/>
        <family val="1"/>
      </rPr>
      <t xml:space="preserve"> của UBND tỉnh ngày 8/7/2024 về việc Phương án di dời đường điện thực hiện đầu tư xây dựng hạ tầng KCN Bắc Thạch Hà</t>
    </r>
  </si>
  <si>
    <t>Đất xây dựng cơ sở văn hóa</t>
  </si>
  <si>
    <t>Mở rộng NVH thôn 8 trên đất Trạm Y Tế cơ sở 2 Hà Linh</t>
  </si>
  <si>
    <t>Thôn 8, xã Hà Linh</t>
  </si>
  <si>
    <t>Quyết định số 208/QĐ-UND ngày 30/8/2022 của UBND xã Hà Linh về việc phê duyệt hồ sơ XD Nhà Văn hóa thôn 8, xã Hà Linh</t>
  </si>
  <si>
    <t>Đường giao thông tránh lũ kết hợp vào khu xử lý chất thải rắn của huyện Hương Khê tại thôn 2, xã Hương Thủy</t>
  </si>
  <si>
    <t>Xã Hương Thủy</t>
  </si>
  <si>
    <t>Quyết định số 4408/QĐ-UND ngày 28/9/2022 của UBND huyện Hương Khê phê duyệt bc KT - KT đường giao thông tránh lũ kết hợp vào khu XLCTR huyện Hương Khê</t>
  </si>
  <si>
    <t>Nâng cấp đường giao thông nông thôn xã Hương Trà</t>
  </si>
  <si>
    <t>Xã Hương Trà</t>
  </si>
  <si>
    <t>Quyết định số 5798/QĐ-UND ngày 25/9/2025 của UBND huyện Hương Khê phê duyệt báo cáo KT- KT đầu tư XD xây dựng nâng cấp đường giao thông nông thôn xã Hương Trà</t>
  </si>
  <si>
    <t>Dự án xây dựng trụ sở công trình sự nghiệp</t>
  </si>
  <si>
    <t>Dự án đất ở tại nông thôn</t>
  </si>
  <si>
    <t>Công trình tôn giáo</t>
  </si>
  <si>
    <t>HUYỆN THẠCH HÀ</t>
  </si>
  <si>
    <t>Đá xây dựng núi Nắp Trình, xã Kim Hoa, huyện Hương Sơn (Điểm khai thác đá xây dựng Kim Hoa)</t>
  </si>
  <si>
    <t>Xã Kim Hoa</t>
  </si>
  <si>
    <t>Quyết định số 2184/QĐ-UBND ngày 13/9/2024 V/v phê duyệt Kế hoạch đấu giá quyền khai thác khoáng sản làm vật liệu xây dựng thông thường trên địa bàn tỉnh đợt 2 năm 2024</t>
  </si>
  <si>
    <t>Ọuyết định số 46/QĐ-UBND ngày 15/10/2024 của UBND xã Sơn Châu về việc phê duyệt chủ trương đầu tư xây dựng điểm dân cư nông thôn xen dắm tại thôn Đình, thôn Sinh Cờ, xã Sơn Châu</t>
  </si>
  <si>
    <t>Xây dựng khu dân cư xen dắm tại thôn Đình, thôn Sinh Cờ</t>
  </si>
  <si>
    <t>Ọuyết định số 197/QĐ-UBND ngày 07/11/2024 của UBND xã Sơn Lâm về phê duyệt chủ trương đầu tư dự án Quy hoạch giao đất xen dắm xã Sơn Lâm năm 2025</t>
  </si>
  <si>
    <t>Xây dựng khu dân cư xen dắm tại xã Sơn Lâm</t>
  </si>
  <si>
    <t>Tổng:  23 danh mục</t>
  </si>
  <si>
    <t>Đất san lấp Phú Lộc 1</t>
  </si>
  <si>
    <t>Xã Phú Lộc</t>
  </si>
  <si>
    <t>QĐ số 2184/QĐ-UBND  ngày 13/9/2024 của UBND tỉnh Về việc phê duyệt Kế hoạch đấu giá quyền khai thác khoáng sản làm vật liệu xây dựng thông thường trên địa bàn tỉnh đợt 2 năm 2024</t>
  </si>
  <si>
    <t>Đất san lấp Phú Lộc 4</t>
  </si>
  <si>
    <t>Tổng: 23 danh mục</t>
  </si>
  <si>
    <t>Cát xây dựng bãi bồi sông Ngàn Sâu</t>
  </si>
  <si>
    <t>VTBĐ 120</t>
  </si>
  <si>
    <t>Cát xây dựng tại xã Đức Hương</t>
  </si>
  <si>
    <t>VTBĐ 114</t>
  </si>
  <si>
    <t xml:space="preserve">Dự án hoạt động khai thác khoáng sản </t>
  </si>
  <si>
    <t>Đá xây dựng khu Khe Chợ, xã Kỳ Bắc</t>
  </si>
  <si>
    <t>Xã Kỳ Bắc</t>
  </si>
  <si>
    <t>Quyết định số 2184/QĐ-UBND ngày 13/9/2024 của UBND tỉnh Hà Tĩnh về việc phê duyệt Kế hoạch đấu giá quyền khai thác khoáng sản làm vật liệu xây dựng thông thường trên địa bàn tỉnh đợt 2 năm 2024</t>
  </si>
  <si>
    <t>Tổng: 12 danh mục</t>
  </si>
  <si>
    <t>VB số 1826/UBND-QLĐT ngày 17/6/2024 của UBND thị xã Kỳ Anh v/v chủ trương thực hiện lập Quy hoạch tổng mặt bằng khu dân cư vùng Đồng Cong, thôn Hải Hà, xã Kỳ Hà</t>
  </si>
  <si>
    <t>Văn bản số 3911/SKHĐT-DNĐT ngày 19/11/2024 của Sở Kế hoạch và Đầu tư về việc tham mưu trình HĐND tỉnh ban hành Nghị quyết danh mục các khu đất đấu thầu dự án có sử dụng đất trên địa bàn tỉnh đợt 2 năm 2024</t>
  </si>
  <si>
    <t>Tổng: 21 danh mục</t>
  </si>
  <si>
    <t>Xây dựng cải tạo lưới điện trung áp, hạ áp và 
TBA khu vực thị xã Hồng Lĩnh, huyện Nghi Xuân, tỉnh Hà Tĩnh năm 2025</t>
  </si>
  <si>
    <t>Quyết định sô 3432/QĐ-BCT ngày 15/09/2020 của bộ công thương về việc phê duyệt báo cáo nghiên cứu khả thi tiểu dự án: Cải tạo ĐZ 110kv Hưng Đông - Can Lộc và Hưng Đông - Linh Cảm</t>
  </si>
  <si>
    <t>Quy hoạch khu tái định cư dự án Xây dựng 
tuyến đường An - Giang -Tiên - Yên (HL12), huyện Nghi Xuân, GĐ1</t>
  </si>
  <si>
    <t>Quyết định số 362/QĐ-UBND ngày 18/1/2024 của huyện Nghi Xuân về việc phê duyệt Báo cáo nghiên cứu khả thi dự án: Xây dựng tuyến đường An - Giang - Tiên - Yên (HL12), huyện Nghi Xuân (giai đoạn 1)</t>
  </si>
  <si>
    <t xml:space="preserve"> Bổ sung diện tích Vùng Đồng Nương thôn An Phúc Lộc</t>
  </si>
  <si>
    <t>Xã Xuân Liên</t>
  </si>
  <si>
    <t>Quy hoạch chi tiết UBND tỉnh phê duyệt tại Quyết định số 1839/QĐ-UBND ngày 16/4/2021</t>
  </si>
  <si>
    <t>Đất cơ sở tôn giáo</t>
  </si>
  <si>
    <t>Mở rộng chùa Phong Phạn</t>
  </si>
  <si>
    <t>TT Xuân An</t>
  </si>
  <si>
    <t>Quy hoạch chi tiết 1/500 được UBND tỉnh phê duyệt ngày 25/03/2020</t>
  </si>
  <si>
    <t>Mở rộng Chùa Mãn Nguyệt</t>
  </si>
  <si>
    <t>Xã Xuân Phổ</t>
  </si>
  <si>
    <t>Bản vẽ chi tiết 1/500 ngày 18/10/2018 của UBND tỉnh</t>
  </si>
  <si>
    <t>Chùa Thanh Lương, Xuân An</t>
  </si>
  <si>
    <t>Văn bản số 183/UBND-NC ngày 20/01/2011 của UBND tỉnh về việc cho phép xây dựng lại chùa Thanh Lương</t>
  </si>
  <si>
    <t>Tổng: 09 danh mục</t>
  </si>
  <si>
    <t>Văn bản số 683/STNMT-KS ngày 19/02/2024 về việc đề nghị phê duyệt kế hoạch đấu giá quyền khai thác khoáng sản làm VLXD thông thường đợt 2 năm 2024; đã được UBND tỉnh thống nhất chủ trương tại Thông báo số 94/TB-UBND ngày 11/3/2024</t>
  </si>
  <si>
    <t>Mỏ đất san lấp Lưu Vĩnh Sơn 1, xã Lưu Vĩnh Sơn, huyện Thạch Hà</t>
  </si>
  <si>
    <t>XII</t>
  </si>
  <si>
    <t>Dự án khu đô thị thị trấn Thạch Hà</t>
  </si>
  <si>
    <t>Tổng: 49 danh mục</t>
  </si>
  <si>
    <t>Đấu thầu dự án có sử dụng đất</t>
  </si>
  <si>
    <t>Thị trấn Thạch Hà</t>
  </si>
  <si>
    <t>Đất làm gạch, ngói xã Hà Linh</t>
  </si>
  <si>
    <t>Xã Hà Linh</t>
  </si>
  <si>
    <t>Quyết định số 562/QĐ-UBND ngày 27/02/2024 của UBND tỉnh về việc phê duyệt Phương án đấu giá quyền khai thác khoáng sản làm vật liệu xây dựng thông thường trên địa bàn tỉnh đợt 2 năm 2024</t>
  </si>
  <si>
    <t>Đất san lấp Hà Linh 1</t>
  </si>
  <si>
    <t>Quyết định số 2184/QĐ-UBND ngày 13/9/2024 của UBND tỉnh về việc phê duyệt kế hoạch đấu giá quyền khai thác khoáng sản làm vật liệu xây dựng thông thường trên địa bàn tỉnh đợt 2 năm 2024</t>
  </si>
  <si>
    <t>Tổng: 05 danh mục</t>
  </si>
  <si>
    <t>Quyết định số 819/QĐ-UBND ngày 04/3/2021 của UBND tỉnh về việc công nhận kết quả trúng đấu giá quyền khai thác khoáng sản mỏ cát xây dựng bãi bồi sông Ngàn Sâu, thôn Bình Quang, xã Đức Liên, huyện Vũ Quang</t>
  </si>
  <si>
    <t>Nghị quyết số 168/NQ-HĐND ngày 15/07/2024 của HĐND huyện về việc quyết định CTĐT, điều chỉnh chủ trương, hủy bỏ chủ trương một số dự án đầu tư công</t>
  </si>
  <si>
    <t>NQ số 168/NQ-HĐND ngày 15/07/2024 của HĐND huyện về QĐ CTĐT, điều chỉnh CT, hủy bỏ CT một số dự án đầu tư công</t>
  </si>
  <si>
    <t>Xây dựng công trình năng lượng</t>
  </si>
  <si>
    <t>HỘI ĐỒNG NHÂN DÂN</t>
  </si>
  <si>
    <t>TỈNH HÀ TĨNH</t>
  </si>
  <si>
    <t>(Kèm theo Nghị quyết số    .../NQ-HĐND ngày      tháng 12 năm 2024 của Hội đồng nhân dân tỉnh)</t>
  </si>
  <si>
    <t>HỘI ĐỒNG NHÂN DÂN TỈNH</t>
  </si>
  <si>
    <t xml:space="preserve">Khu dân cư nông thôn Làng sinh thái ven biển </t>
  </si>
  <si>
    <t>Chỉnh trang hạ tầng khu dân cư TDP 6</t>
  </si>
  <si>
    <t>Phường Hà Huy Tập</t>
  </si>
  <si>
    <t>Quyết định số 408/QĐ-UBND ngày 22/3/2018 về việc phê duyệt Thiết kế bản vẽ thi công, tổng dự toán công trình: Hạ tầng Khu dân cư tổ dân phố 6, phường Hà Huy Tập, thành phố Hà Tĩnh. Văn bản số 3432/UBND-QLĐT-TNMT ngày 22/11/2024 điều chỉnh thời gian thực hiện đến 31/8/2025</t>
  </si>
  <si>
    <t>Nghị quyết số 67/NQ-HĐND ngày 13/10/2023 của HĐND thành phố Về việc điều chỉnh, bổ sung kế hoạch đầu tư công trung hạn; thông qua danh mục dự án đầu tư công khởi công mới giai đoạn 2023-2025, năm 2023, năm 2024 và điều chỉnh, quyết định CTĐT (mục 29, danh mục 01)</t>
  </si>
  <si>
    <t>Nghị quyết số 89/NQ-HĐND ngày 23/9/2024 của HĐND thành phố Về việc bãi bỏ, điều chỉnh, quyết định CTĐT một số dự án; điều chỉnh, bổ sung kế hoạch đầu tư công trung hạn vốn ngân sách thành phố giai đoạn 2021-2025 (phụ lục số 1.3)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</si>
</sst>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_);\(0\)"/>
    <numFmt numFmtId="165" formatCode="#,##0.00_ ;\-#,##0.00\ "/>
    <numFmt numFmtId="166" formatCode="0.00;\-0.00;;@"/>
    <numFmt numFmtId="167" formatCode="0.0_);\(0.0\)"/>
    <numFmt numFmtId="168" formatCode="_(* #,##0_);_(* \(#,##0\);_(* &quot;-&quot;??_);_(@_)"/>
    <numFmt numFmtId="169" formatCode="0.00_);\(0.00\)"/>
    <numFmt numFmtId="170" formatCode="0;\-0;;@"/>
    <numFmt numFmtId="171" formatCode="0.0"/>
  </numFmts>
  <fonts count="37" x14ac:knownFonts="1">
    <font>
      <sz val="11"/>
      <color theme="1"/>
      <name val="Calibri"/>
      <family val="2"/>
      <scheme val="minor"/>
    </font>
    <font>
      <sz val="12"/>
      <color theme="1"/>
      <name val="Times New Roman"/>
      <family val="2"/>
      <charset val="163"/>
    </font>
    <font>
      <sz val="12"/>
      <name val="Times New Roman"/>
      <family val="1"/>
    </font>
    <font>
      <sz val="10"/>
      <name val="Arial"/>
      <family val="2"/>
    </font>
    <font>
      <sz val="12"/>
      <color indexed="8"/>
      <name val="Times New Roman"/>
      <family val="2"/>
      <charset val="163"/>
    </font>
    <font>
      <b/>
      <sz val="12"/>
      <name val="Times New Roman"/>
      <family val="1"/>
    </font>
    <font>
      <i/>
      <sz val="12"/>
      <name val="Times New Roman"/>
      <family val="1"/>
    </font>
    <font>
      <sz val="11"/>
      <color theme="1"/>
      <name val="Calibri"/>
      <family val="2"/>
      <scheme val="minor"/>
    </font>
    <font>
      <sz val="10"/>
      <name val="Arial"/>
      <family val="2"/>
      <charset val="163"/>
    </font>
    <font>
      <sz val="12"/>
      <color theme="1"/>
      <name val="Times New Roman"/>
      <family val="1"/>
    </font>
    <font>
      <b/>
      <sz val="12"/>
      <color theme="1"/>
      <name val="Times New Roman"/>
      <family val="1"/>
    </font>
    <font>
      <sz val="12"/>
      <color rgb="FF000000"/>
      <name val="Times New Roman"/>
      <family val="1"/>
    </font>
    <font>
      <b/>
      <sz val="12"/>
      <name val="Times New Roman"/>
      <family val="1"/>
      <charset val="163"/>
    </font>
    <font>
      <sz val="12"/>
      <name val="Times New Roman"/>
      <family val="1"/>
      <charset val="163"/>
    </font>
    <font>
      <u/>
      <sz val="12"/>
      <color theme="10"/>
      <name val="Times New Roman"/>
      <family val="2"/>
      <charset val="163"/>
    </font>
    <font>
      <sz val="12"/>
      <color theme="10"/>
      <name val="Times New Roman"/>
      <family val="1"/>
    </font>
    <font>
      <sz val="12"/>
      <color theme="1"/>
      <name val="Calibri"/>
      <family val="2"/>
      <scheme val="minor"/>
    </font>
    <font>
      <sz val="12"/>
      <color rgb="FF000000"/>
      <name val="Times New Roman"/>
      <family val="1"/>
      <charset val="163"/>
    </font>
    <font>
      <b/>
      <sz val="10"/>
      <name val="Times New Roman"/>
      <family val="1"/>
      <charset val="163"/>
    </font>
    <font>
      <b/>
      <sz val="10"/>
      <name val="Times New Roman"/>
      <family val="1"/>
    </font>
    <font>
      <sz val="10"/>
      <name val="Times New Roman"/>
      <family val="1"/>
    </font>
    <font>
      <sz val="10"/>
      <name val="Times New Roman"/>
      <family val="1"/>
      <charset val="163"/>
    </font>
    <font>
      <sz val="12"/>
      <name val="Arial"/>
      <family val="2"/>
    </font>
    <font>
      <sz val="9"/>
      <color indexed="10"/>
      <name val="Times New Roman"/>
      <family val="1"/>
    </font>
    <font>
      <i/>
      <sz val="10"/>
      <name val="Times New Roman"/>
      <family val="1"/>
    </font>
    <font>
      <b/>
      <i/>
      <sz val="10"/>
      <name val="Times New Roman"/>
      <family val="1"/>
    </font>
    <font>
      <sz val="13"/>
      <name val="Times New Roman"/>
      <family val="1"/>
    </font>
    <font>
      <b/>
      <sz val="13"/>
      <name val="Times New Roman"/>
      <family val="1"/>
    </font>
    <font>
      <i/>
      <sz val="12"/>
      <color theme="1"/>
      <name val="Calibri"/>
      <family val="2"/>
      <scheme val="minor"/>
    </font>
    <font>
      <sz val="12"/>
      <name val=".VnArial"/>
      <family val="2"/>
    </font>
    <font>
      <sz val="12"/>
      <color rgb="FF000000"/>
      <name val="Times New Roman Bold"/>
    </font>
    <font>
      <b/>
      <sz val="12"/>
      <name val="Calibri"/>
      <family val="2"/>
      <scheme val="minor"/>
    </font>
    <font>
      <sz val="12"/>
      <name val="Calibri"/>
      <family val="2"/>
      <scheme val="minor"/>
    </font>
    <font>
      <vertAlign val="subscript"/>
      <sz val="12"/>
      <name val="Times New Roman"/>
      <family val="1"/>
    </font>
    <font>
      <sz val="7"/>
      <color theme="10"/>
      <name val="Times New Roman"/>
      <family val="2"/>
      <charset val="163"/>
    </font>
    <font>
      <sz val="12"/>
      <color theme="10"/>
      <name val="Times New Roman"/>
      <family val="2"/>
      <charset val="163"/>
    </font>
    <font>
      <b/>
      <sz val="12"/>
      <color rgb="FF000000"/>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4">
    <xf numFmtId="0" fontId="0" fillId="0" borderId="0"/>
    <xf numFmtId="0" fontId="1" fillId="0" borderId="0"/>
    <xf numFmtId="0" fontId="3" fillId="0" borderId="0"/>
    <xf numFmtId="43" fontId="3" fillId="0" borderId="0" applyFont="0" applyFill="0" applyBorder="0" applyAlignment="0" applyProtection="0"/>
    <xf numFmtId="43" fontId="4" fillId="0" borderId="0" applyFont="0" applyFill="0" applyBorder="0" applyAlignment="0" applyProtection="0"/>
    <xf numFmtId="0" fontId="8" fillId="0" borderId="0"/>
    <xf numFmtId="0" fontId="3" fillId="0" borderId="0"/>
    <xf numFmtId="0" fontId="7" fillId="0" borderId="0"/>
    <xf numFmtId="0" fontId="3" fillId="0" borderId="0"/>
    <xf numFmtId="0" fontId="3" fillId="0" borderId="0"/>
    <xf numFmtId="43" fontId="7" fillId="0" borderId="0" applyFont="0" applyFill="0" applyBorder="0" applyAlignment="0" applyProtection="0"/>
    <xf numFmtId="0" fontId="3" fillId="0" borderId="0"/>
    <xf numFmtId="0" fontId="1" fillId="0" borderId="0"/>
    <xf numFmtId="43" fontId="3" fillId="0" borderId="0" applyFont="0" applyFill="0" applyBorder="0" applyAlignment="0" applyProtection="0"/>
    <xf numFmtId="0" fontId="14" fillId="0" borderId="0" applyNumberFormat="0" applyFill="0" applyBorder="0" applyAlignment="0" applyProtection="0"/>
    <xf numFmtId="0" fontId="3" fillId="0" borderId="0"/>
    <xf numFmtId="0" fontId="1" fillId="0" borderId="0"/>
    <xf numFmtId="0" fontId="14" fillId="0" borderId="0" applyNumberFormat="0" applyFill="0" applyBorder="0" applyAlignment="0" applyProtection="0"/>
    <xf numFmtId="0" fontId="1" fillId="0" borderId="0"/>
    <xf numFmtId="0" fontId="8" fillId="0" borderId="0"/>
    <xf numFmtId="0" fontId="3" fillId="0" borderId="0">
      <protection locked="0"/>
    </xf>
    <xf numFmtId="0" fontId="23" fillId="0" borderId="0">
      <protection locked="0"/>
    </xf>
    <xf numFmtId="0" fontId="3" fillId="0" borderId="0">
      <protection locked="0"/>
    </xf>
    <xf numFmtId="0" fontId="3" fillId="0" borderId="0"/>
    <xf numFmtId="0" fontId="7" fillId="0" borderId="0"/>
    <xf numFmtId="0" fontId="3" fillId="0" borderId="0"/>
    <xf numFmtId="0" fontId="3" fillId="0" borderId="0"/>
    <xf numFmtId="0" fontId="29" fillId="0" borderId="0"/>
    <xf numFmtId="0" fontId="3" fillId="0" borderId="0"/>
    <xf numFmtId="0" fontId="8" fillId="0" borderId="0"/>
    <xf numFmtId="0" fontId="7" fillId="0" borderId="0"/>
    <xf numFmtId="0" fontId="3" fillId="0" borderId="0"/>
    <xf numFmtId="0" fontId="8" fillId="0" borderId="0"/>
    <xf numFmtId="0" fontId="3" fillId="0" borderId="0"/>
  </cellStyleXfs>
  <cellXfs count="378">
    <xf numFmtId="0" fontId="0" fillId="0" borderId="0" xfId="0"/>
    <xf numFmtId="0" fontId="2" fillId="0" borderId="0" xfId="2" applyFont="1" applyFill="1" applyAlignment="1">
      <alignment horizontal="center" vertical="center"/>
    </xf>
    <xf numFmtId="2" fontId="5" fillId="0" borderId="2" xfId="2" applyNumberFormat="1" applyFont="1" applyFill="1" applyBorder="1" applyAlignment="1">
      <alignment horizontal="center" vertical="center" wrapText="1"/>
    </xf>
    <xf numFmtId="164" fontId="6" fillId="0" borderId="2" xfId="2" applyNumberFormat="1" applyFont="1" applyFill="1" applyBorder="1" applyAlignment="1">
      <alignment horizontal="center" vertical="center" wrapText="1"/>
    </xf>
    <xf numFmtId="43" fontId="6" fillId="0" borderId="0" xfId="3" applyFont="1" applyFill="1" applyAlignment="1">
      <alignment horizontal="center" vertical="center"/>
    </xf>
    <xf numFmtId="164" fontId="6" fillId="0" borderId="0" xfId="2" applyNumberFormat="1" applyFont="1" applyFill="1" applyAlignment="1">
      <alignment horizontal="center" vertical="center"/>
    </xf>
    <xf numFmtId="0" fontId="5" fillId="0" borderId="2" xfId="2" applyFont="1" applyFill="1" applyBorder="1" applyAlignment="1">
      <alignment horizontal="center" vertical="center"/>
    </xf>
    <xf numFmtId="0" fontId="5" fillId="0" borderId="2" xfId="2" applyFont="1" applyFill="1" applyBorder="1" applyAlignment="1">
      <alignment horizontal="left" vertical="center"/>
    </xf>
    <xf numFmtId="37" fontId="5" fillId="0" borderId="2" xfId="4" applyNumberFormat="1" applyFont="1" applyFill="1" applyBorder="1" applyAlignment="1">
      <alignment horizontal="center" vertical="center"/>
    </xf>
    <xf numFmtId="39" fontId="5" fillId="0" borderId="2" xfId="4" applyNumberFormat="1" applyFont="1" applyFill="1" applyBorder="1" applyAlignment="1">
      <alignment horizontal="right" vertical="center"/>
    </xf>
    <xf numFmtId="2" fontId="5" fillId="0" borderId="2" xfId="2" applyNumberFormat="1" applyFont="1" applyFill="1" applyBorder="1" applyAlignment="1">
      <alignment horizontal="center" vertical="center"/>
    </xf>
    <xf numFmtId="0" fontId="5" fillId="0" borderId="0" xfId="2" applyFont="1" applyFill="1" applyAlignment="1">
      <alignment horizontal="center" vertical="center"/>
    </xf>
    <xf numFmtId="0" fontId="2" fillId="0" borderId="2" xfId="2" applyFont="1" applyFill="1" applyBorder="1" applyAlignment="1">
      <alignment horizontal="center" vertical="center" wrapText="1"/>
    </xf>
    <xf numFmtId="0" fontId="2" fillId="0" borderId="2" xfId="2" applyFont="1" applyFill="1" applyBorder="1" applyAlignment="1">
      <alignment horizontal="left" vertical="center" wrapText="1"/>
    </xf>
    <xf numFmtId="37" fontId="2" fillId="0" borderId="2" xfId="4" applyNumberFormat="1" applyFont="1" applyFill="1" applyBorder="1" applyAlignment="1">
      <alignment horizontal="center" vertical="center" wrapText="1"/>
    </xf>
    <xf numFmtId="39" fontId="2" fillId="0" borderId="2" xfId="4" applyNumberFormat="1" applyFont="1" applyFill="1" applyBorder="1" applyAlignment="1">
      <alignment horizontal="right" vertical="center" wrapText="1"/>
    </xf>
    <xf numFmtId="2" fontId="2" fillId="0" borderId="2" xfId="2" applyNumberFormat="1" applyFont="1" applyFill="1" applyBorder="1" applyAlignment="1">
      <alignment horizontal="center" vertical="center" wrapText="1"/>
    </xf>
    <xf numFmtId="1" fontId="2" fillId="0" borderId="0" xfId="2" applyNumberFormat="1" applyFont="1" applyFill="1" applyAlignment="1">
      <alignment horizontal="center" vertical="center"/>
    </xf>
    <xf numFmtId="165" fontId="2" fillId="0" borderId="0" xfId="2" applyNumberFormat="1" applyFont="1" applyFill="1" applyAlignment="1">
      <alignment horizontal="center" vertical="center"/>
    </xf>
    <xf numFmtId="0" fontId="2" fillId="0" borderId="0" xfId="2" applyFont="1" applyFill="1" applyAlignment="1">
      <alignment horizontal="left" vertical="center"/>
    </xf>
    <xf numFmtId="2" fontId="2" fillId="0" borderId="0" xfId="2" applyNumberFormat="1" applyFont="1" applyFill="1" applyAlignment="1">
      <alignment horizontal="center" vertical="center"/>
    </xf>
    <xf numFmtId="0" fontId="6" fillId="0" borderId="0"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66" fontId="5" fillId="0" borderId="2" xfId="7" applyNumberFormat="1" applyFont="1" applyFill="1" applyBorder="1" applyAlignment="1">
      <alignment horizontal="right" vertical="center" wrapText="1"/>
    </xf>
    <xf numFmtId="4" fontId="2" fillId="0" borderId="2" xfId="0" applyNumberFormat="1" applyFont="1" applyFill="1" applyBorder="1" applyAlignment="1">
      <alignment horizontal="center" vertical="center" wrapText="1"/>
    </xf>
    <xf numFmtId="0" fontId="2" fillId="0" borderId="2" xfId="7" applyFont="1" applyFill="1" applyBorder="1" applyAlignment="1">
      <alignment horizontal="center" vertical="center" wrapText="1"/>
    </xf>
    <xf numFmtId="3" fontId="2" fillId="0" borderId="2" xfId="7" applyNumberFormat="1" applyFont="1" applyFill="1" applyBorder="1" applyAlignment="1">
      <alignment horizontal="center" vertical="center"/>
    </xf>
    <xf numFmtId="164" fontId="5"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right" vertical="center" wrapText="1"/>
    </xf>
    <xf numFmtId="0" fontId="5" fillId="0" borderId="2" xfId="0" applyFont="1" applyFill="1" applyBorder="1" applyAlignment="1">
      <alignment vertical="center" wrapText="1"/>
    </xf>
    <xf numFmtId="0" fontId="9" fillId="0" borderId="0" xfId="0" applyFont="1"/>
    <xf numFmtId="2" fontId="5" fillId="0" borderId="4" xfId="5" applyNumberFormat="1" applyFont="1" applyFill="1" applyBorder="1" applyAlignment="1">
      <alignment horizontal="center" vertical="center" wrapText="1"/>
    </xf>
    <xf numFmtId="0" fontId="9" fillId="0" borderId="0" xfId="0" applyNumberFormat="1" applyFont="1" applyAlignment="1"/>
    <xf numFmtId="0" fontId="6" fillId="0" borderId="0" xfId="1" applyFont="1" applyFill="1" applyBorder="1" applyAlignment="1">
      <alignment horizontal="center" vertical="center" wrapText="1"/>
    </xf>
    <xf numFmtId="2" fontId="5" fillId="0" borderId="2" xfId="5" applyNumberFormat="1" applyFont="1" applyFill="1" applyBorder="1" applyAlignment="1">
      <alignment horizontal="center" vertical="center" wrapText="1"/>
    </xf>
    <xf numFmtId="167" fontId="5" fillId="0" borderId="2" xfId="11" applyNumberFormat="1" applyFont="1" applyFill="1" applyBorder="1" applyAlignment="1">
      <alignment horizontal="center" vertical="center" wrapText="1"/>
    </xf>
    <xf numFmtId="0" fontId="5" fillId="0" borderId="2" xfId="0" applyFont="1" applyBorder="1" applyAlignment="1" applyProtection="1">
      <alignment horizontal="left" vertical="center" wrapText="1"/>
      <protection hidden="1"/>
    </xf>
    <xf numFmtId="4" fontId="5"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left" vertical="top" wrapText="1"/>
    </xf>
    <xf numFmtId="0" fontId="5" fillId="0" borderId="2" xfId="0" applyFont="1" applyFill="1" applyBorder="1" applyAlignment="1">
      <alignment wrapText="1"/>
    </xf>
    <xf numFmtId="0" fontId="5" fillId="0" borderId="0" xfId="0" applyFont="1" applyFill="1" applyBorder="1" applyAlignment="1">
      <alignment wrapText="1"/>
    </xf>
    <xf numFmtId="0" fontId="5" fillId="0" borderId="0" xfId="0" applyFont="1" applyFill="1" applyAlignment="1">
      <alignment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2" fontId="2" fillId="0" borderId="2" xfId="0" applyNumberFormat="1" applyFont="1" applyFill="1" applyBorder="1" applyAlignment="1">
      <alignment horizontal="right" vertical="center" wrapText="1"/>
    </xf>
    <xf numFmtId="0" fontId="2" fillId="0" borderId="2" xfId="0" applyFont="1" applyBorder="1" applyAlignment="1">
      <alignment horizontal="center" vertical="center" wrapText="1"/>
    </xf>
    <xf numFmtId="0" fontId="11" fillId="0" borderId="2" xfId="0" applyFont="1" applyBorder="1" applyAlignment="1">
      <alignment vertical="center" wrapText="1"/>
    </xf>
    <xf numFmtId="2" fontId="5" fillId="0" borderId="2" xfId="0" applyNumberFormat="1" applyFont="1" applyFill="1" applyBorder="1" applyAlignment="1">
      <alignment horizontal="center" vertical="center" wrapText="1"/>
    </xf>
    <xf numFmtId="0" fontId="2" fillId="0" borderId="2" xfId="0" applyFont="1" applyFill="1" applyBorder="1"/>
    <xf numFmtId="0" fontId="2" fillId="0" borderId="0" xfId="0" applyFont="1" applyFill="1"/>
    <xf numFmtId="0" fontId="2" fillId="0" borderId="2" xfId="11" applyFont="1" applyFill="1" applyBorder="1" applyAlignment="1">
      <alignment horizontal="center" vertical="center" wrapText="1"/>
    </xf>
    <xf numFmtId="2" fontId="2" fillId="0" borderId="2" xfId="0" applyNumberFormat="1" applyFont="1" applyBorder="1" applyAlignment="1">
      <alignment horizontal="right" vertical="center" wrapText="1"/>
    </xf>
    <xf numFmtId="4" fontId="2" fillId="0" borderId="2" xfId="0" applyNumberFormat="1" applyFont="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2" fillId="0" borderId="2" xfId="12"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vertical="center"/>
    </xf>
    <xf numFmtId="0" fontId="5" fillId="0" borderId="2" xfId="7" applyFont="1" applyFill="1" applyBorder="1" applyAlignment="1">
      <alignment vertical="center" wrapText="1"/>
    </xf>
    <xf numFmtId="43" fontId="5" fillId="0" borderId="2" xfId="10" applyFont="1" applyFill="1" applyBorder="1" applyAlignment="1">
      <alignment horizontal="right" vertical="center" wrapText="1"/>
    </xf>
    <xf numFmtId="0" fontId="5" fillId="0" borderId="0" xfId="0" applyFont="1" applyFill="1" applyBorder="1" applyAlignment="1">
      <alignment horizontal="left" wrapText="1"/>
    </xf>
    <xf numFmtId="0" fontId="11" fillId="0" borderId="0" xfId="0" applyFont="1" applyFill="1" applyBorder="1" applyAlignment="1">
      <alignment vertical="center" wrapText="1"/>
    </xf>
    <xf numFmtId="0" fontId="2" fillId="0" borderId="2" xfId="7" applyFont="1" applyFill="1" applyBorder="1" applyAlignment="1">
      <alignment vertical="center" wrapText="1"/>
    </xf>
    <xf numFmtId="43" fontId="2" fillId="0" borderId="2" xfId="10" applyFont="1" applyFill="1" applyBorder="1" applyAlignment="1">
      <alignment horizontal="right" vertical="center" wrapText="1"/>
    </xf>
    <xf numFmtId="43" fontId="2" fillId="0" borderId="2" xfId="10" applyFont="1" applyFill="1" applyBorder="1" applyAlignment="1">
      <alignment horizontal="center" vertical="center" wrapText="1"/>
    </xf>
    <xf numFmtId="43" fontId="2" fillId="0" borderId="2" xfId="10" applyFont="1" applyFill="1" applyBorder="1" applyAlignment="1">
      <alignment vertical="center" wrapText="1"/>
    </xf>
    <xf numFmtId="3" fontId="2" fillId="0" borderId="2" xfId="7" applyNumberFormat="1" applyFont="1" applyFill="1" applyBorder="1" applyAlignment="1">
      <alignment horizontal="center" vertical="center" wrapText="1"/>
    </xf>
    <xf numFmtId="0" fontId="2" fillId="0" borderId="2" xfId="8" applyFont="1" applyFill="1" applyBorder="1" applyAlignment="1">
      <alignment horizontal="left" vertical="center" wrapText="1"/>
    </xf>
    <xf numFmtId="0" fontId="5" fillId="0" borderId="2" xfId="7" applyFont="1" applyFill="1" applyBorder="1" applyAlignment="1">
      <alignment horizontal="left" vertical="center" wrapText="1"/>
    </xf>
    <xf numFmtId="0" fontId="5" fillId="0" borderId="2" xfId="9" applyFont="1" applyFill="1" applyBorder="1" applyAlignment="1">
      <alignment horizontal="justify" vertical="center"/>
    </xf>
    <xf numFmtId="0" fontId="5" fillId="0" borderId="0" xfId="9" applyFont="1" applyFill="1" applyBorder="1" applyAlignment="1">
      <alignment horizontal="justify" vertical="center"/>
    </xf>
    <xf numFmtId="43" fontId="2" fillId="0" borderId="2" xfId="10" applyFont="1" applyFill="1" applyBorder="1" applyAlignment="1">
      <alignment vertical="center"/>
    </xf>
    <xf numFmtId="167" fontId="12" fillId="0" borderId="2" xfId="11" applyNumberFormat="1" applyFont="1" applyFill="1" applyBorder="1" applyAlignment="1">
      <alignment horizontal="center" vertical="center" wrapText="1"/>
    </xf>
    <xf numFmtId="0" fontId="12" fillId="0" borderId="2" xfId="0" applyFont="1" applyFill="1" applyBorder="1" applyAlignment="1">
      <alignment vertical="center" wrapText="1"/>
    </xf>
    <xf numFmtId="2" fontId="12" fillId="0" borderId="2" xfId="0" applyNumberFormat="1" applyFont="1" applyFill="1" applyBorder="1" applyAlignment="1">
      <alignment horizontal="right" vertical="center" wrapText="1"/>
    </xf>
    <xf numFmtId="4" fontId="12" fillId="0" borderId="2" xfId="0" applyNumberFormat="1" applyFont="1" applyFill="1" applyBorder="1" applyAlignment="1">
      <alignment horizontal="center" vertical="center" wrapText="1"/>
    </xf>
    <xf numFmtId="164" fontId="12" fillId="0" borderId="2" xfId="0" applyNumberFormat="1" applyFont="1" applyFill="1" applyBorder="1" applyAlignment="1">
      <alignment horizontal="center" vertical="top" wrapText="1"/>
    </xf>
    <xf numFmtId="0" fontId="12" fillId="0" borderId="2" xfId="0" applyFont="1" applyFill="1" applyBorder="1" applyAlignment="1">
      <alignment wrapText="1"/>
    </xf>
    <xf numFmtId="0" fontId="12" fillId="0" borderId="0" xfId="0" applyFont="1" applyFill="1" applyBorder="1" applyAlignment="1">
      <alignment wrapText="1"/>
    </xf>
    <xf numFmtId="0" fontId="12" fillId="0" borderId="0" xfId="0" applyFont="1" applyFill="1" applyAlignment="1">
      <alignment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2" fontId="13" fillId="0" borderId="2" xfId="0" applyNumberFormat="1" applyFont="1" applyFill="1" applyBorder="1" applyAlignment="1">
      <alignment horizontal="right" vertical="center" wrapText="1"/>
    </xf>
    <xf numFmtId="0" fontId="13" fillId="0" borderId="2" xfId="0" applyFont="1" applyFill="1" applyBorder="1"/>
    <xf numFmtId="0" fontId="13" fillId="0" borderId="0" xfId="0" applyFont="1" applyFill="1"/>
    <xf numFmtId="0" fontId="13" fillId="0" borderId="2" xfId="0" quotePrefix="1" applyFont="1" applyFill="1" applyBorder="1" applyAlignment="1">
      <alignment horizontal="center" vertical="center" wrapText="1"/>
    </xf>
    <xf numFmtId="169" fontId="5"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 fontId="15" fillId="0" borderId="5" xfId="14" applyNumberFormat="1" applyFont="1" applyFill="1" applyBorder="1" applyAlignment="1">
      <alignment horizontal="left" vertical="center" wrapText="1"/>
    </xf>
    <xf numFmtId="0" fontId="2" fillId="0" borderId="2" xfId="0" applyFont="1" applyFill="1" applyBorder="1" applyAlignment="1">
      <alignment vertical="center" wrapText="1"/>
    </xf>
    <xf numFmtId="2" fontId="2" fillId="0" borderId="4" xfId="0" applyNumberFormat="1" applyFont="1" applyFill="1" applyBorder="1" applyAlignment="1">
      <alignment horizontal="right" vertical="center" wrapText="1"/>
    </xf>
    <xf numFmtId="4" fontId="5" fillId="0" borderId="2"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9" fillId="0" borderId="2" xfId="15" applyFont="1" applyFill="1" applyBorder="1" applyAlignment="1">
      <alignment horizontal="center" vertical="center" wrapText="1"/>
    </xf>
    <xf numFmtId="4" fontId="2" fillId="0" borderId="5" xfId="14" applyNumberFormat="1" applyFont="1" applyFill="1" applyBorder="1" applyAlignment="1">
      <alignment horizontal="left" vertical="center" wrapText="1"/>
    </xf>
    <xf numFmtId="0" fontId="12" fillId="0" borderId="2" xfId="16" applyFont="1" applyFill="1" applyBorder="1" applyAlignment="1">
      <alignment vertical="center" wrapText="1"/>
    </xf>
    <xf numFmtId="2" fontId="12" fillId="0" borderId="2" xfId="16" applyNumberFormat="1" applyFont="1" applyFill="1" applyBorder="1" applyAlignment="1">
      <alignment horizontal="right" vertical="center" wrapText="1"/>
    </xf>
    <xf numFmtId="4" fontId="12" fillId="0" borderId="2" xfId="16" applyNumberFormat="1" applyFont="1" applyFill="1" applyBorder="1" applyAlignment="1">
      <alignment horizontal="center" vertical="center" wrapText="1"/>
    </xf>
    <xf numFmtId="164" fontId="12" fillId="0" borderId="2" xfId="16" applyNumberFormat="1" applyFont="1" applyFill="1" applyBorder="1" applyAlignment="1">
      <alignment horizontal="center" vertical="top" wrapText="1"/>
    </xf>
    <xf numFmtId="0" fontId="12" fillId="0" borderId="2" xfId="16" applyFont="1" applyFill="1" applyBorder="1" applyAlignment="1">
      <alignment wrapText="1"/>
    </xf>
    <xf numFmtId="0" fontId="16" fillId="0" borderId="0" xfId="0" applyFont="1"/>
    <xf numFmtId="0" fontId="13" fillId="0" borderId="2" xfId="16" applyFont="1" applyFill="1" applyBorder="1" applyAlignment="1">
      <alignment horizontal="center" vertical="center" wrapText="1"/>
    </xf>
    <xf numFmtId="0" fontId="2" fillId="0" borderId="2" xfId="16" applyFont="1" applyFill="1" applyBorder="1" applyAlignment="1">
      <alignment horizontal="left" vertical="center" wrapText="1"/>
    </xf>
    <xf numFmtId="2" fontId="13" fillId="0" borderId="2" xfId="16" applyNumberFormat="1" applyFont="1" applyFill="1" applyBorder="1" applyAlignment="1">
      <alignment horizontal="right" vertical="center" wrapText="1"/>
    </xf>
    <xf numFmtId="0" fontId="13" fillId="0" borderId="2" xfId="16" quotePrefix="1" applyFont="1" applyFill="1" applyBorder="1" applyAlignment="1">
      <alignment horizontal="center" vertical="center" wrapText="1"/>
    </xf>
    <xf numFmtId="0" fontId="2" fillId="0" borderId="2" xfId="16" applyFont="1" applyFill="1" applyBorder="1" applyAlignment="1">
      <alignment horizontal="center" vertical="center" wrapText="1"/>
    </xf>
    <xf numFmtId="167" fontId="12" fillId="0" borderId="2" xfId="11" applyNumberFormat="1" applyFont="1" applyBorder="1" applyAlignment="1">
      <alignment horizontal="center" vertical="center" wrapText="1"/>
    </xf>
    <xf numFmtId="0" fontId="12" fillId="0" borderId="2" xfId="0" applyFont="1" applyBorder="1" applyAlignment="1">
      <alignment vertical="center" wrapText="1"/>
    </xf>
    <xf numFmtId="2" fontId="12" fillId="0" borderId="2" xfId="0" applyNumberFormat="1" applyFont="1" applyBorder="1" applyAlignment="1">
      <alignment horizontal="right" vertical="center" wrapText="1"/>
    </xf>
    <xf numFmtId="4" fontId="12" fillId="0" borderId="2" xfId="0" applyNumberFormat="1" applyFont="1" applyBorder="1" applyAlignment="1">
      <alignment horizontal="center" vertical="center" wrapText="1"/>
    </xf>
    <xf numFmtId="164" fontId="12" fillId="0" borderId="2" xfId="0" applyNumberFormat="1" applyFont="1" applyBorder="1" applyAlignment="1">
      <alignment horizontal="left" vertical="top" wrapText="1"/>
    </xf>
    <xf numFmtId="0" fontId="12" fillId="0" borderId="0" xfId="0" applyFont="1" applyAlignment="1">
      <alignment horizontal="left" wrapText="1"/>
    </xf>
    <xf numFmtId="0" fontId="12" fillId="0" borderId="0" xfId="0" applyFont="1" applyAlignment="1">
      <alignment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2" fontId="13" fillId="0" borderId="2" xfId="0" applyNumberFormat="1" applyFont="1" applyBorder="1" applyAlignment="1">
      <alignment horizontal="right" vertical="center" wrapText="1"/>
    </xf>
    <xf numFmtId="0" fontId="17" fillId="0" borderId="0" xfId="0" applyFont="1" applyAlignment="1">
      <alignment vertical="center" wrapText="1"/>
    </xf>
    <xf numFmtId="164" fontId="13" fillId="0" borderId="2" xfId="0" applyNumberFormat="1" applyFont="1" applyBorder="1" applyAlignment="1">
      <alignment horizontal="center" vertical="center" wrapText="1"/>
    </xf>
    <xf numFmtId="0" fontId="13" fillId="0" borderId="0" xfId="0" applyFont="1"/>
    <xf numFmtId="168" fontId="13" fillId="0" borderId="2" xfId="13" quotePrefix="1" applyNumberFormat="1" applyFont="1" applyFill="1" applyBorder="1" applyAlignment="1">
      <alignment horizontal="center" vertical="center" wrapText="1"/>
    </xf>
    <xf numFmtId="0" fontId="13" fillId="0" borderId="2" xfId="0" quotePrefix="1" applyFont="1" applyBorder="1" applyAlignment="1">
      <alignment horizontal="center" vertical="center" wrapText="1"/>
    </xf>
    <xf numFmtId="164" fontId="13" fillId="0" borderId="2" xfId="17" applyNumberFormat="1" applyFont="1" applyFill="1" applyBorder="1" applyAlignment="1">
      <alignment horizontal="center" vertical="center" wrapText="1"/>
    </xf>
    <xf numFmtId="0" fontId="13" fillId="0" borderId="2" xfId="11" applyFont="1" applyBorder="1" applyAlignment="1">
      <alignment horizontal="center" vertical="center" wrapText="1"/>
    </xf>
    <xf numFmtId="0" fontId="13" fillId="0" borderId="2" xfId="18" applyFont="1" applyBorder="1" applyAlignment="1">
      <alignment horizontal="left" vertical="center" wrapText="1"/>
    </xf>
    <xf numFmtId="0" fontId="13" fillId="0" borderId="2" xfId="18" applyFont="1" applyBorder="1" applyAlignment="1">
      <alignment horizontal="center" vertical="center" wrapText="1"/>
    </xf>
    <xf numFmtId="0" fontId="13" fillId="0" borderId="2" xfId="19" applyFont="1" applyBorder="1" applyAlignment="1">
      <alignment horizontal="left" vertical="center" wrapText="1"/>
    </xf>
    <xf numFmtId="4" fontId="13" fillId="0" borderId="2" xfId="17" applyNumberFormat="1" applyFont="1" applyFill="1" applyBorder="1" applyAlignment="1">
      <alignment horizontal="center" vertical="center" wrapText="1"/>
    </xf>
    <xf numFmtId="0" fontId="12" fillId="0" borderId="2" xfId="0" applyFont="1" applyBorder="1" applyAlignment="1" applyProtection="1">
      <alignment horizontal="left" vertical="center" wrapText="1"/>
      <protection hidden="1"/>
    </xf>
    <xf numFmtId="2" fontId="12" fillId="0" borderId="2" xfId="0" applyNumberFormat="1" applyFont="1" applyBorder="1" applyAlignment="1">
      <alignment horizontal="center" vertical="center" wrapText="1"/>
    </xf>
    <xf numFmtId="0" fontId="12" fillId="0" borderId="2" xfId="11" applyFont="1" applyBorder="1" applyAlignment="1">
      <alignment horizontal="center" vertical="center" wrapText="1"/>
    </xf>
    <xf numFmtId="0" fontId="12" fillId="0" borderId="2" xfId="0" applyFont="1" applyBorder="1" applyAlignment="1">
      <alignment horizontal="left" vertical="center" wrapText="1"/>
    </xf>
    <xf numFmtId="2" fontId="5" fillId="0" borderId="2" xfId="16" applyNumberFormat="1" applyFont="1" applyFill="1" applyBorder="1" applyAlignment="1">
      <alignment horizontal="right" vertical="center" wrapText="1"/>
    </xf>
    <xf numFmtId="164" fontId="2" fillId="0" borderId="2" xfId="5" applyNumberFormat="1" applyFont="1" applyFill="1" applyBorder="1" applyAlignment="1">
      <alignment horizontal="center" vertical="center" wrapText="1"/>
    </xf>
    <xf numFmtId="0" fontId="22" fillId="0" borderId="0" xfId="16" applyFont="1" applyFill="1"/>
    <xf numFmtId="164" fontId="2" fillId="0" borderId="2" xfId="5" quotePrefix="1" applyNumberFormat="1" applyFont="1" applyFill="1" applyBorder="1" applyAlignment="1">
      <alignment horizontal="center" vertical="center" wrapText="1"/>
    </xf>
    <xf numFmtId="0" fontId="2" fillId="0" borderId="2" xfId="16" applyFont="1" applyFill="1" applyBorder="1"/>
    <xf numFmtId="0" fontId="2" fillId="0" borderId="0" xfId="16" applyFont="1" applyFill="1"/>
    <xf numFmtId="0" fontId="13" fillId="0" borderId="2" xfId="16" applyFont="1" applyFill="1" applyBorder="1" applyAlignment="1">
      <alignment horizontal="left" vertical="center" wrapText="1"/>
    </xf>
    <xf numFmtId="164" fontId="5" fillId="0" borderId="2" xfId="20" applyNumberFormat="1" applyFont="1" applyFill="1" applyBorder="1" applyAlignment="1" applyProtection="1">
      <alignment horizontal="center" vertical="center" wrapText="1"/>
    </xf>
    <xf numFmtId="164" fontId="5" fillId="0" borderId="2" xfId="20" applyNumberFormat="1" applyFont="1" applyFill="1" applyBorder="1" applyAlignment="1" applyProtection="1">
      <alignment horizontal="left" vertical="center" wrapText="1"/>
    </xf>
    <xf numFmtId="169" fontId="5" fillId="0" borderId="2" xfId="20" applyNumberFormat="1"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0" fontId="19" fillId="0" borderId="0" xfId="1" applyFont="1" applyFill="1" applyAlignment="1" applyProtection="1">
      <alignment horizontal="center" vertical="center" wrapText="1"/>
    </xf>
    <xf numFmtId="0" fontId="2" fillId="0" borderId="2" xfId="1" applyFont="1" applyFill="1" applyBorder="1" applyAlignment="1" applyProtection="1">
      <alignment horizontal="center" vertical="center" wrapText="1"/>
    </xf>
    <xf numFmtId="0" fontId="19" fillId="0" borderId="2" xfId="0" applyFont="1" applyFill="1" applyBorder="1" applyAlignment="1"/>
    <xf numFmtId="0" fontId="19" fillId="0" borderId="0" xfId="0" applyFont="1" applyFill="1" applyAlignment="1"/>
    <xf numFmtId="0" fontId="20" fillId="0" borderId="2" xfId="0" applyFont="1" applyFill="1" applyBorder="1" applyAlignment="1"/>
    <xf numFmtId="0" fontId="20" fillId="0" borderId="0" xfId="0" applyFont="1" applyFill="1" applyAlignment="1"/>
    <xf numFmtId="0" fontId="5" fillId="0" borderId="2" xfId="1" applyFont="1" applyFill="1" applyBorder="1" applyAlignment="1" applyProtection="1">
      <alignment horizontal="center" vertical="center" wrapText="1"/>
    </xf>
    <xf numFmtId="4" fontId="5" fillId="0" borderId="2" xfId="0" applyNumberFormat="1" applyFont="1" applyFill="1" applyBorder="1" applyAlignment="1">
      <alignment horizontal="center" vertical="center"/>
    </xf>
    <xf numFmtId="49" fontId="19" fillId="0" borderId="2" xfId="21" applyNumberFormat="1" applyFont="1" applyFill="1" applyBorder="1" applyAlignment="1" applyProtection="1">
      <alignment horizontal="left" vertical="center" wrapText="1"/>
    </xf>
    <xf numFmtId="49" fontId="19" fillId="0" borderId="0" xfId="21" applyNumberFormat="1" applyFont="1" applyFill="1" applyBorder="1" applyAlignment="1" applyProtection="1">
      <alignment horizontal="left" vertical="center" wrapText="1"/>
    </xf>
    <xf numFmtId="0" fontId="24" fillId="0" borderId="2" xfId="1" applyFont="1" applyFill="1" applyBorder="1" applyAlignment="1" applyProtection="1">
      <alignment horizontal="center" vertical="center" wrapText="1"/>
    </xf>
    <xf numFmtId="0" fontId="24" fillId="0" borderId="0" xfId="1" applyFont="1" applyFill="1" applyAlignment="1" applyProtection="1">
      <alignment horizontal="center" vertical="center" wrapText="1"/>
    </xf>
    <xf numFmtId="0" fontId="2" fillId="0" borderId="2" xfId="0" applyFont="1" applyFill="1" applyBorder="1" applyAlignment="1">
      <alignment wrapText="1"/>
    </xf>
    <xf numFmtId="0" fontId="2" fillId="0" borderId="2" xfId="0" applyFont="1" applyFill="1" applyBorder="1" applyAlignment="1">
      <alignment horizontal="left" vertical="center"/>
    </xf>
    <xf numFmtId="0" fontId="25" fillId="0" borderId="2" xfId="1" applyFont="1" applyFill="1" applyBorder="1" applyAlignment="1" applyProtection="1">
      <alignment horizontal="center" vertical="center" wrapText="1"/>
    </xf>
    <xf numFmtId="0" fontId="25" fillId="0" borderId="0" xfId="1" applyFont="1" applyFill="1" applyAlignment="1" applyProtection="1">
      <alignment horizontal="center" vertical="center" wrapText="1"/>
    </xf>
    <xf numFmtId="0" fontId="5" fillId="0" borderId="6"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5" fillId="0" borderId="2" xfId="23" applyFont="1" applyFill="1" applyBorder="1" applyAlignment="1">
      <alignment horizontal="center" vertical="center" wrapText="1"/>
    </xf>
    <xf numFmtId="0" fontId="5" fillId="0" borderId="2" xfId="23" applyFont="1" applyFill="1" applyBorder="1" applyAlignment="1">
      <alignment vertical="center" wrapText="1"/>
    </xf>
    <xf numFmtId="4" fontId="5" fillId="0" borderId="2" xfId="24" applyNumberFormat="1" applyFont="1" applyFill="1" applyBorder="1" applyAlignment="1">
      <alignment horizontal="right" vertical="center" wrapText="1"/>
    </xf>
    <xf numFmtId="164" fontId="6" fillId="0" borderId="2" xfId="5" applyNumberFormat="1" applyFont="1" applyFill="1" applyBorder="1" applyAlignment="1">
      <alignment horizontal="right" vertical="center" wrapText="1"/>
    </xf>
    <xf numFmtId="164" fontId="6" fillId="0" borderId="2" xfId="5" applyNumberFormat="1" applyFont="1" applyFill="1" applyBorder="1" applyAlignment="1">
      <alignment horizontal="center" vertical="center" wrapText="1"/>
    </xf>
    <xf numFmtId="0" fontId="28" fillId="0" borderId="0" xfId="0" applyFont="1"/>
    <xf numFmtId="0" fontId="2" fillId="0" borderId="2" xfId="24" applyFont="1" applyFill="1" applyBorder="1" applyAlignment="1">
      <alignment horizontal="center" vertical="center"/>
    </xf>
    <xf numFmtId="0" fontId="2" fillId="0" borderId="2" xfId="24" applyFont="1" applyFill="1" applyBorder="1" applyAlignment="1">
      <alignment horizontal="left" vertical="center" wrapText="1"/>
    </xf>
    <xf numFmtId="4" fontId="2" fillId="0" borderId="2" xfId="24" applyNumberFormat="1" applyFont="1" applyFill="1" applyBorder="1" applyAlignment="1">
      <alignment horizontal="right" vertical="center" wrapText="1"/>
    </xf>
    <xf numFmtId="0" fontId="2" fillId="0" borderId="2" xfId="24" applyFont="1" applyFill="1" applyBorder="1" applyAlignment="1">
      <alignment horizontal="center" vertical="center" wrapText="1"/>
    </xf>
    <xf numFmtId="4" fontId="2" fillId="0" borderId="2" xfId="24" applyNumberFormat="1" applyFont="1" applyFill="1" applyBorder="1" applyAlignment="1">
      <alignment horizontal="center" vertical="center" wrapText="1"/>
    </xf>
    <xf numFmtId="0" fontId="16" fillId="0" borderId="0" xfId="0" applyFont="1" applyFill="1"/>
    <xf numFmtId="4" fontId="2" fillId="0" borderId="2" xfId="0" applyNumberFormat="1" applyFont="1" applyFill="1" applyBorder="1" applyAlignment="1">
      <alignment horizontal="right" vertical="center" wrapText="1"/>
    </xf>
    <xf numFmtId="0" fontId="5" fillId="0" borderId="2" xfId="21" applyNumberFormat="1" applyFont="1" applyFill="1" applyBorder="1" applyAlignment="1" applyProtection="1">
      <alignment horizontal="left" vertical="center" wrapText="1"/>
    </xf>
    <xf numFmtId="3" fontId="2" fillId="0" borderId="2" xfId="25" applyNumberFormat="1" applyFont="1" applyFill="1" applyBorder="1" applyAlignment="1">
      <alignment horizontal="left" vertical="center" wrapText="1"/>
    </xf>
    <xf numFmtId="4" fontId="2" fillId="0" borderId="2" xfId="24" applyNumberFormat="1" applyFont="1" applyFill="1" applyBorder="1" applyAlignment="1">
      <alignment horizontal="right" vertical="center"/>
    </xf>
    <xf numFmtId="0" fontId="2" fillId="0" borderId="2" xfId="24" applyFont="1" applyFill="1" applyBorder="1" applyAlignment="1">
      <alignment horizontal="left" vertical="center"/>
    </xf>
    <xf numFmtId="1" fontId="2" fillId="0" borderId="2" xfId="0" applyNumberFormat="1" applyFont="1" applyFill="1" applyBorder="1" applyAlignment="1">
      <alignment horizontal="left" vertical="center" wrapText="1"/>
    </xf>
    <xf numFmtId="4" fontId="5" fillId="0" borderId="2" xfId="0" applyNumberFormat="1" applyFont="1" applyBorder="1" applyAlignment="1">
      <alignment horizontal="right" vertical="center"/>
    </xf>
    <xf numFmtId="0" fontId="2" fillId="2" borderId="2" xfId="0" applyFont="1" applyFill="1" applyBorder="1" applyAlignment="1">
      <alignment horizontal="left" vertical="center" wrapText="1"/>
    </xf>
    <xf numFmtId="0" fontId="2" fillId="0" borderId="2" xfId="24" applyFont="1" applyFill="1" applyBorder="1" applyAlignment="1">
      <alignment vertical="center" wrapText="1"/>
    </xf>
    <xf numFmtId="2" fontId="5" fillId="0" borderId="2" xfId="23" applyNumberFormat="1" applyFont="1" applyFill="1" applyBorder="1" applyAlignment="1">
      <alignment vertical="center" wrapText="1"/>
    </xf>
    <xf numFmtId="4" fontId="2" fillId="0" borderId="2" xfId="0" applyNumberFormat="1" applyFont="1" applyFill="1" applyBorder="1" applyAlignment="1">
      <alignment horizontal="right" vertical="center"/>
    </xf>
    <xf numFmtId="1" fontId="2" fillId="0" borderId="2" xfId="25" applyNumberFormat="1" applyFont="1" applyFill="1" applyBorder="1" applyAlignment="1">
      <alignment horizontal="left" vertical="center" wrapText="1"/>
    </xf>
    <xf numFmtId="0" fontId="5" fillId="0" borderId="2" xfId="23" applyFont="1" applyFill="1" applyBorder="1" applyAlignment="1">
      <alignment horizontal="left" vertical="center" wrapText="1"/>
    </xf>
    <xf numFmtId="0" fontId="2" fillId="0" borderId="2" xfId="24" applyFont="1" applyFill="1" applyBorder="1" applyAlignment="1">
      <alignment vertical="center"/>
    </xf>
    <xf numFmtId="0" fontId="2" fillId="0" borderId="2" xfId="7" applyFont="1" applyFill="1" applyBorder="1" applyAlignment="1">
      <alignment horizontal="left" vertical="center" wrapText="1"/>
    </xf>
    <xf numFmtId="4" fontId="2" fillId="0" borderId="2" xfId="25" applyNumberFormat="1" applyFont="1" applyFill="1" applyBorder="1" applyAlignment="1">
      <alignment horizontal="right" vertical="center" wrapText="1"/>
    </xf>
    <xf numFmtId="4" fontId="5" fillId="0" borderId="2" xfId="19" applyNumberFormat="1" applyFont="1" applyFill="1" applyBorder="1" applyAlignment="1">
      <alignment horizontal="right" vertical="center"/>
    </xf>
    <xf numFmtId="0" fontId="2" fillId="0" borderId="2" xfId="19" applyFont="1" applyFill="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vertical="center" wrapText="1"/>
    </xf>
    <xf numFmtId="49" fontId="5" fillId="0" borderId="2" xfId="26" applyNumberFormat="1" applyFont="1" applyBorder="1" applyAlignment="1">
      <alignment horizontal="center" vertical="center" wrapText="1"/>
    </xf>
    <xf numFmtId="0" fontId="5" fillId="0" borderId="2" xfId="26" applyFont="1" applyBorder="1" applyAlignment="1">
      <alignment horizontal="left" vertical="center" wrapText="1"/>
    </xf>
    <xf numFmtId="43" fontId="5" fillId="0" borderId="2" xfId="22" applyNumberFormat="1" applyFont="1" applyBorder="1" applyAlignment="1" applyProtection="1">
      <alignment horizontal="right" vertical="center" wrapText="1"/>
    </xf>
    <xf numFmtId="0" fontId="5" fillId="0" borderId="2" xfId="22" applyFont="1" applyBorder="1" applyAlignment="1" applyProtection="1">
      <alignment horizontal="center" vertical="center" wrapText="1"/>
    </xf>
    <xf numFmtId="0" fontId="5" fillId="0" borderId="2" xfId="2" applyFont="1" applyBorder="1" applyAlignment="1">
      <alignment horizontal="center" vertical="center" wrapText="1"/>
    </xf>
    <xf numFmtId="0" fontId="2" fillId="0" borderId="2" xfId="27" applyFont="1" applyBorder="1" applyAlignment="1">
      <alignment horizontal="center" vertical="center" wrapText="1"/>
    </xf>
    <xf numFmtId="0" fontId="2" fillId="0" borderId="2" xfId="0" applyFont="1" applyBorder="1" applyAlignment="1">
      <alignment vertical="center" wrapText="1"/>
    </xf>
    <xf numFmtId="43" fontId="2" fillId="0" borderId="2" xfId="0" applyNumberFormat="1" applyFont="1" applyBorder="1" applyAlignment="1">
      <alignment horizontal="right" vertical="center" wrapText="1"/>
    </xf>
    <xf numFmtId="0" fontId="2" fillId="0" borderId="2" xfId="0" applyFont="1" applyBorder="1" applyAlignment="1">
      <alignment horizontal="right" vertical="center" wrapText="1"/>
    </xf>
    <xf numFmtId="0" fontId="2" fillId="0" borderId="2" xfId="2" applyFont="1" applyBorder="1" applyAlignment="1">
      <alignment horizontal="center" vertical="center" wrapText="1"/>
    </xf>
    <xf numFmtId="0" fontId="5" fillId="0" borderId="2" xfId="26" applyFont="1" applyBorder="1" applyAlignment="1">
      <alignment horizontal="center" vertical="center" wrapText="1"/>
    </xf>
    <xf numFmtId="43" fontId="2" fillId="0" borderId="2" xfId="22" applyNumberFormat="1" applyFont="1" applyBorder="1" applyAlignment="1" applyProtection="1">
      <alignment horizontal="right" vertical="center" wrapText="1"/>
    </xf>
    <xf numFmtId="43" fontId="2" fillId="0" borderId="2" xfId="0" applyNumberFormat="1" applyFont="1" applyBorder="1" applyAlignment="1">
      <alignment horizontal="right" vertical="center"/>
    </xf>
    <xf numFmtId="43" fontId="2" fillId="0" borderId="2" xfId="27" applyNumberFormat="1" applyFont="1" applyBorder="1" applyAlignment="1">
      <alignment horizontal="right" vertical="center" wrapText="1"/>
    </xf>
    <xf numFmtId="0" fontId="5" fillId="0" borderId="2" xfId="27" applyFont="1" applyBorder="1" applyAlignment="1">
      <alignment horizontal="center" vertical="center" wrapText="1"/>
    </xf>
    <xf numFmtId="0" fontId="5" fillId="0" borderId="2" xfId="0" applyFont="1" applyBorder="1" applyAlignment="1">
      <alignment horizontal="left" vertical="center" wrapText="1"/>
    </xf>
    <xf numFmtId="43" fontId="5"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5" fillId="0" borderId="0" xfId="0" applyFont="1" applyAlignment="1">
      <alignment vertical="center"/>
    </xf>
    <xf numFmtId="164" fontId="2" fillId="0" borderId="2" xfId="20" applyNumberFormat="1" applyFont="1" applyBorder="1" applyAlignment="1" applyProtection="1">
      <alignment vertical="center" wrapText="1"/>
    </xf>
    <xf numFmtId="0" fontId="5" fillId="0" borderId="5" xfId="0" applyFont="1" applyBorder="1" applyAlignment="1">
      <alignment vertical="center" wrapText="1"/>
    </xf>
    <xf numFmtId="169" fontId="2" fillId="0" borderId="2" xfId="15" applyNumberFormat="1" applyFont="1" applyFill="1" applyBorder="1" applyAlignment="1">
      <alignment horizontal="right" vertical="center" wrapText="1"/>
    </xf>
    <xf numFmtId="43" fontId="2" fillId="0" borderId="2" xfId="0" applyNumberFormat="1" applyFont="1" applyFill="1" applyBorder="1" applyAlignment="1">
      <alignment horizontal="right" vertical="center" wrapText="1"/>
    </xf>
    <xf numFmtId="0" fontId="2" fillId="0" borderId="2" xfId="27" applyFont="1" applyFill="1" applyBorder="1" applyAlignment="1">
      <alignment horizontal="center" vertical="center" wrapText="1"/>
    </xf>
    <xf numFmtId="164" fontId="2" fillId="0" borderId="2" xfId="20" applyNumberFormat="1" applyFont="1" applyFill="1" applyBorder="1" applyAlignment="1" applyProtection="1">
      <alignment vertical="center" wrapText="1"/>
    </xf>
    <xf numFmtId="164" fontId="5" fillId="0" borderId="2" xfId="20" applyNumberFormat="1" applyFont="1" applyBorder="1" applyAlignment="1" applyProtection="1">
      <alignment vertical="center" wrapText="1"/>
    </xf>
    <xf numFmtId="164" fontId="2" fillId="0" borderId="2" xfId="15" applyNumberFormat="1" applyFont="1" applyBorder="1" applyAlignment="1">
      <alignment vertical="center" wrapText="1"/>
    </xf>
    <xf numFmtId="164" fontId="5" fillId="0" borderId="2" xfId="5" applyNumberFormat="1" applyFont="1" applyBorder="1" applyAlignment="1">
      <alignment horizontal="center" vertical="center" wrapText="1"/>
    </xf>
    <xf numFmtId="164" fontId="5" fillId="0" borderId="2" xfId="5" applyNumberFormat="1" applyFont="1" applyBorder="1" applyAlignment="1">
      <alignment horizontal="left" vertical="center" wrapText="1"/>
    </xf>
    <xf numFmtId="169" fontId="5" fillId="0" borderId="2" xfId="5" applyNumberFormat="1" applyFont="1" applyBorder="1" applyAlignment="1">
      <alignment horizontal="right" vertical="center" wrapText="1"/>
    </xf>
    <xf numFmtId="0" fontId="31" fillId="0" borderId="0" xfId="0" applyFont="1"/>
    <xf numFmtId="164" fontId="13" fillId="0" borderId="2" xfId="11" applyNumberFormat="1" applyFont="1" applyBorder="1" applyAlignment="1">
      <alignment horizontal="center" vertical="center" wrapText="1"/>
    </xf>
    <xf numFmtId="0" fontId="13" fillId="0" borderId="2" xfId="0" applyFont="1" applyBorder="1" applyAlignment="1">
      <alignment vertical="center" wrapText="1"/>
    </xf>
    <xf numFmtId="4" fontId="13" fillId="0" borderId="2" xfId="0" applyNumberFormat="1" applyFont="1" applyBorder="1" applyAlignment="1">
      <alignment horizontal="center" vertical="center" wrapText="1"/>
    </xf>
    <xf numFmtId="4" fontId="13" fillId="0" borderId="2" xfId="0" applyNumberFormat="1" applyFont="1" applyBorder="1" applyAlignment="1">
      <alignment horizontal="left" vertical="center" wrapText="1"/>
    </xf>
    <xf numFmtId="0" fontId="32" fillId="0" borderId="0" xfId="0" applyFont="1" applyAlignment="1">
      <alignment vertical="center"/>
    </xf>
    <xf numFmtId="4" fontId="12" fillId="0" borderId="2" xfId="0" applyNumberFormat="1" applyFont="1" applyBorder="1" applyAlignment="1">
      <alignment horizontal="left" vertical="center" wrapText="1"/>
    </xf>
    <xf numFmtId="0" fontId="31" fillId="0" borderId="0" xfId="0" applyFont="1" applyAlignment="1">
      <alignment vertical="center"/>
    </xf>
    <xf numFmtId="164" fontId="13" fillId="2" borderId="2" xfId="11" applyNumberFormat="1" applyFont="1" applyFill="1" applyBorder="1" applyAlignment="1">
      <alignment horizontal="center" vertical="center" wrapText="1"/>
    </xf>
    <xf numFmtId="0" fontId="13" fillId="2" borderId="2" xfId="0" applyFont="1" applyFill="1" applyBorder="1" applyAlignment="1">
      <alignment vertical="center" wrapText="1"/>
    </xf>
    <xf numFmtId="2" fontId="13" fillId="2" borderId="2" xfId="0" applyNumberFormat="1" applyFont="1" applyFill="1" applyBorder="1" applyAlignment="1">
      <alignment horizontal="right" vertical="center" wrapText="1"/>
    </xf>
    <xf numFmtId="4" fontId="13" fillId="2" borderId="2" xfId="0" applyNumberFormat="1" applyFont="1" applyFill="1" applyBorder="1" applyAlignment="1">
      <alignment horizontal="center" vertical="center" wrapText="1"/>
    </xf>
    <xf numFmtId="4" fontId="13" fillId="2" borderId="2" xfId="0" applyNumberFormat="1" applyFont="1" applyFill="1" applyBorder="1" applyAlignment="1">
      <alignment horizontal="left" vertical="center" wrapText="1"/>
    </xf>
    <xf numFmtId="0" fontId="32" fillId="2" borderId="0" xfId="0" applyFont="1" applyFill="1" applyAlignment="1">
      <alignment vertical="center" wrapText="1"/>
    </xf>
    <xf numFmtId="164" fontId="12" fillId="2" borderId="2" xfId="11" applyNumberFormat="1" applyFont="1" applyFill="1" applyBorder="1" applyAlignment="1">
      <alignment horizontal="center" vertical="center" wrapText="1"/>
    </xf>
    <xf numFmtId="0" fontId="12" fillId="2" borderId="2" xfId="0" applyFont="1" applyFill="1" applyBorder="1" applyAlignment="1">
      <alignment vertical="center" wrapText="1"/>
    </xf>
    <xf numFmtId="2" fontId="12" fillId="2" borderId="2" xfId="0" applyNumberFormat="1" applyFont="1" applyFill="1" applyBorder="1" applyAlignment="1">
      <alignment horizontal="right" vertical="center" wrapText="1"/>
    </xf>
    <xf numFmtId="4" fontId="12"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left" vertical="center" wrapText="1"/>
    </xf>
    <xf numFmtId="0" fontId="31" fillId="2" borderId="0" xfId="0" applyFont="1" applyFill="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2" fillId="0" borderId="2" xfId="21" applyFont="1" applyBorder="1" applyAlignment="1" applyProtection="1">
      <alignment horizontal="left" vertical="center" wrapText="1"/>
    </xf>
    <xf numFmtId="0" fontId="18" fillId="0" borderId="0" xfId="0" applyFont="1" applyFill="1" applyBorder="1" applyAlignment="1">
      <alignment wrapText="1"/>
    </xf>
    <xf numFmtId="0" fontId="18" fillId="0" borderId="0" xfId="0" applyFont="1" applyFill="1" applyAlignment="1">
      <alignment wrapText="1"/>
    </xf>
    <xf numFmtId="0" fontId="2" fillId="0" borderId="2" xfId="15" applyFont="1" applyFill="1" applyBorder="1" applyAlignment="1">
      <alignment horizontal="center" vertical="center" wrapText="1"/>
    </xf>
    <xf numFmtId="164" fontId="5" fillId="0" borderId="2" xfId="11" applyNumberFormat="1" applyFont="1" applyFill="1" applyBorder="1" applyAlignment="1">
      <alignment horizontal="center" vertical="center" wrapText="1"/>
    </xf>
    <xf numFmtId="2" fontId="5" fillId="0" borderId="2" xfId="28" applyNumberFormat="1" applyFont="1" applyFill="1" applyBorder="1" applyAlignment="1">
      <alignment horizontal="center" vertical="center" wrapText="1"/>
    </xf>
    <xf numFmtId="164" fontId="2" fillId="0" borderId="2" xfId="11" applyNumberFormat="1" applyFont="1" applyFill="1" applyBorder="1" applyAlignment="1">
      <alignment horizontal="center" vertical="center" wrapText="1"/>
    </xf>
    <xf numFmtId="0" fontId="2" fillId="0" borderId="2" xfId="29" applyFont="1" applyFill="1" applyBorder="1" applyAlignment="1">
      <alignment horizontal="left" vertical="center" wrapText="1"/>
    </xf>
    <xf numFmtId="0" fontId="2" fillId="0" borderId="2" xfId="30" applyFont="1" applyFill="1" applyBorder="1" applyAlignment="1">
      <alignment horizontal="center" vertical="center" wrapText="1"/>
    </xf>
    <xf numFmtId="0" fontId="2" fillId="0" borderId="2" xfId="29"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2" fillId="0" borderId="2" xfId="29" applyFont="1" applyFill="1" applyBorder="1" applyAlignment="1">
      <alignment horizontal="center" vertical="center"/>
    </xf>
    <xf numFmtId="43" fontId="2" fillId="0" borderId="2" xfId="15" applyNumberFormat="1" applyFont="1" applyFill="1" applyBorder="1" applyAlignment="1" applyProtection="1">
      <alignment horizontal="left" vertical="center"/>
      <protection locked="0"/>
    </xf>
    <xf numFmtId="0" fontId="2" fillId="0" borderId="2" xfId="19" applyFont="1" applyFill="1" applyBorder="1" applyAlignment="1">
      <alignment horizontal="center" vertical="center" wrapText="1"/>
    </xf>
    <xf numFmtId="0" fontId="2" fillId="0" borderId="2" xfId="19" applyFont="1" applyFill="1" applyBorder="1" applyAlignment="1">
      <alignment horizontal="left" vertical="center" wrapText="1"/>
    </xf>
    <xf numFmtId="0" fontId="2" fillId="0" borderId="2" xfId="31" applyFont="1" applyFill="1" applyBorder="1" applyAlignment="1">
      <alignment horizontal="left" vertical="center" wrapText="1"/>
    </xf>
    <xf numFmtId="0" fontId="2" fillId="0" borderId="2" xfId="29" applyFont="1" applyFill="1" applyBorder="1" applyAlignment="1">
      <alignment horizontal="left" vertical="center"/>
    </xf>
    <xf numFmtId="0" fontId="5" fillId="0" borderId="2" xfId="0" applyFont="1" applyFill="1" applyBorder="1" applyAlignment="1">
      <alignment horizontal="left" vertical="center"/>
    </xf>
    <xf numFmtId="4" fontId="5" fillId="0" borderId="2" xfId="29" applyNumberFormat="1" applyFont="1" applyFill="1" applyBorder="1" applyAlignment="1">
      <alignment horizontal="center" vertical="center"/>
    </xf>
    <xf numFmtId="0" fontId="5" fillId="0" borderId="2" xfId="29" applyFont="1" applyFill="1" applyBorder="1" applyAlignment="1">
      <alignment horizontal="center" vertical="center"/>
    </xf>
    <xf numFmtId="4" fontId="5" fillId="0" borderId="5" xfId="0" applyNumberFormat="1" applyFont="1" applyFill="1" applyBorder="1" applyAlignment="1">
      <alignment horizontal="center" vertical="center" wrapText="1"/>
    </xf>
    <xf numFmtId="0" fontId="2" fillId="0" borderId="2" xfId="26" applyFont="1" applyFill="1" applyBorder="1" applyAlignment="1">
      <alignment horizontal="center" vertical="center" wrapText="1"/>
    </xf>
    <xf numFmtId="0" fontId="5" fillId="0" borderId="2" xfId="29" applyFont="1" applyFill="1" applyBorder="1" applyAlignment="1">
      <alignment horizontal="left" vertical="center" wrapText="1"/>
    </xf>
    <xf numFmtId="0" fontId="5" fillId="0" borderId="2" xfId="29" applyFont="1" applyFill="1" applyBorder="1" applyAlignment="1">
      <alignment horizontal="center" vertical="center" wrapText="1"/>
    </xf>
    <xf numFmtId="49" fontId="2" fillId="0" borderId="2" xfId="29" applyNumberFormat="1" applyFont="1" applyFill="1" applyBorder="1" applyAlignment="1">
      <alignment horizontal="center" vertical="center" wrapText="1"/>
    </xf>
    <xf numFmtId="4" fontId="5" fillId="0" borderId="2" xfId="29" applyNumberFormat="1" applyFont="1" applyFill="1" applyBorder="1" applyAlignment="1">
      <alignment horizontal="center" vertical="center" wrapText="1"/>
    </xf>
    <xf numFmtId="0" fontId="2" fillId="0" borderId="2" xfId="26" applyFont="1" applyFill="1" applyBorder="1" applyAlignment="1">
      <alignment horizontal="left" vertical="center" wrapText="1"/>
    </xf>
    <xf numFmtId="0" fontId="2" fillId="0" borderId="2" xfId="15" applyFont="1" applyFill="1" applyBorder="1" applyAlignment="1">
      <alignment horizontal="left" vertical="center" wrapText="1"/>
    </xf>
    <xf numFmtId="0" fontId="2" fillId="0" borderId="2" xfId="31" applyFont="1" applyFill="1" applyBorder="1" applyAlignment="1">
      <alignment horizontal="center" vertical="center" wrapText="1"/>
    </xf>
    <xf numFmtId="0" fontId="5" fillId="0" borderId="2" xfId="15" applyFont="1" applyFill="1" applyBorder="1" applyAlignment="1">
      <alignment horizontal="center" vertical="center" wrapText="1"/>
    </xf>
    <xf numFmtId="0" fontId="2" fillId="0" borderId="2" xfId="19" applyFont="1" applyFill="1" applyBorder="1" applyAlignment="1">
      <alignment horizontal="left" vertical="center"/>
    </xf>
    <xf numFmtId="0" fontId="10" fillId="0" borderId="2" xfId="29" applyFont="1" applyFill="1" applyBorder="1" applyAlignment="1">
      <alignment horizontal="center" vertical="center"/>
    </xf>
    <xf numFmtId="0" fontId="10" fillId="0" borderId="2" xfId="8" applyFont="1" applyFill="1" applyBorder="1" applyAlignment="1">
      <alignment horizontal="left" vertical="center" wrapText="1"/>
    </xf>
    <xf numFmtId="4" fontId="10" fillId="0" borderId="2" xfId="29" applyNumberFormat="1" applyFont="1" applyFill="1" applyBorder="1" applyAlignment="1">
      <alignment horizontal="right" vertical="center"/>
    </xf>
    <xf numFmtId="0" fontId="21" fillId="0" borderId="4" xfId="0" applyFont="1" applyFill="1" applyBorder="1" applyAlignment="1">
      <alignment horizontal="left" vertical="center" wrapText="1"/>
    </xf>
    <xf numFmtId="0" fontId="21" fillId="0" borderId="2" xfId="0" applyFont="1" applyFill="1" applyBorder="1" applyAlignment="1">
      <alignment horizontal="left" vertical="center" wrapText="1"/>
    </xf>
    <xf numFmtId="4" fontId="34" fillId="0" borderId="5" xfId="14" applyNumberFormat="1" applyFont="1" applyFill="1" applyBorder="1" applyAlignment="1">
      <alignment horizontal="left" vertical="center" wrapText="1"/>
    </xf>
    <xf numFmtId="1" fontId="9" fillId="0" borderId="2" xfId="32" applyNumberFormat="1" applyFont="1" applyFill="1" applyBorder="1" applyAlignment="1">
      <alignment horizontal="center" vertical="center" wrapText="1"/>
    </xf>
    <xf numFmtId="0" fontId="9" fillId="0" borderId="2" xfId="33" applyFont="1" applyFill="1" applyBorder="1" applyAlignment="1">
      <alignment horizontal="left" vertical="center" wrapText="1"/>
    </xf>
    <xf numFmtId="4" fontId="9" fillId="0" borderId="2" xfId="29" applyNumberFormat="1" applyFont="1" applyFill="1" applyBorder="1" applyAlignment="1">
      <alignment vertical="center" wrapText="1"/>
    </xf>
    <xf numFmtId="4" fontId="9" fillId="0" borderId="2" xfId="7" applyNumberFormat="1" applyFont="1" applyFill="1" applyBorder="1" applyAlignment="1">
      <alignment vertical="center" wrapText="1"/>
    </xf>
    <xf numFmtId="4" fontId="9" fillId="0" borderId="2" xfId="0" applyNumberFormat="1" applyFont="1" applyFill="1" applyBorder="1" applyAlignment="1">
      <alignment horizontal="right" vertical="center"/>
    </xf>
    <xf numFmtId="0" fontId="9" fillId="0" borderId="2" xfId="8" applyFont="1" applyFill="1" applyBorder="1" applyAlignment="1">
      <alignment horizontal="left" vertical="center" wrapText="1"/>
    </xf>
    <xf numFmtId="0" fontId="9" fillId="0" borderId="2" xfId="15" applyFont="1" applyFill="1" applyBorder="1" applyAlignment="1">
      <alignment vertical="center" wrapText="1"/>
    </xf>
    <xf numFmtId="1" fontId="10" fillId="0" borderId="2" xfId="32" applyNumberFormat="1" applyFont="1" applyFill="1" applyBorder="1" applyAlignment="1">
      <alignment horizontal="center" vertical="center" wrapText="1"/>
    </xf>
    <xf numFmtId="4" fontId="10" fillId="0" borderId="2" xfId="29" applyNumberFormat="1" applyFont="1" applyFill="1" applyBorder="1" applyAlignment="1">
      <alignment vertical="center" wrapText="1"/>
    </xf>
    <xf numFmtId="0" fontId="10" fillId="0" borderId="2" xfId="29" applyFont="1" applyFill="1" applyBorder="1" applyAlignment="1">
      <alignment vertical="center" wrapText="1"/>
    </xf>
    <xf numFmtId="0" fontId="9" fillId="0" borderId="6" xfId="0" applyFont="1" applyFill="1" applyBorder="1" applyAlignment="1">
      <alignment vertical="center" wrapText="1"/>
    </xf>
    <xf numFmtId="0" fontId="9" fillId="0" borderId="2" xfId="29" applyFont="1" applyFill="1" applyBorder="1" applyAlignment="1">
      <alignment horizontal="right" vertical="center"/>
    </xf>
    <xf numFmtId="0" fontId="9" fillId="0" borderId="2" xfId="15" applyFont="1" applyFill="1" applyBorder="1" applyAlignment="1">
      <alignment horizontal="left" vertical="center" wrapText="1"/>
    </xf>
    <xf numFmtId="0" fontId="12" fillId="0" borderId="2" xfId="16" applyFont="1" applyFill="1" applyBorder="1" applyAlignment="1" applyProtection="1">
      <alignment horizontal="left" vertical="center" wrapText="1"/>
      <protection hidden="1"/>
    </xf>
    <xf numFmtId="164" fontId="2" fillId="0" borderId="2" xfId="5" applyNumberFormat="1" applyFont="1" applyFill="1" applyBorder="1" applyAlignment="1">
      <alignment horizontal="left" vertical="center" wrapText="1"/>
    </xf>
    <xf numFmtId="2" fontId="2" fillId="0" borderId="2" xfId="16" applyNumberFormat="1" applyFont="1" applyFill="1" applyBorder="1" applyAlignment="1">
      <alignment horizontal="right" vertical="center" wrapText="1"/>
    </xf>
    <xf numFmtId="2" fontId="12" fillId="0" borderId="2" xfId="16" applyNumberFormat="1" applyFont="1" applyFill="1" applyBorder="1" applyAlignment="1">
      <alignment horizontal="center" vertical="center" wrapText="1"/>
    </xf>
    <xf numFmtId="0" fontId="13" fillId="0" borderId="2" xfId="7" applyFont="1" applyFill="1" applyBorder="1" applyAlignment="1">
      <alignment vertical="center" wrapText="1"/>
    </xf>
    <xf numFmtId="166" fontId="12" fillId="0" borderId="2" xfId="7" applyNumberFormat="1" applyFont="1" applyFill="1" applyBorder="1" applyAlignment="1">
      <alignment horizontal="right" vertical="center" wrapText="1"/>
    </xf>
    <xf numFmtId="166" fontId="13" fillId="0" borderId="2" xfId="7" applyNumberFormat="1" applyFont="1" applyFill="1" applyBorder="1" applyAlignment="1">
      <alignment horizontal="center" vertical="center" wrapText="1"/>
    </xf>
    <xf numFmtId="170" fontId="13" fillId="0" borderId="2" xfId="7" applyNumberFormat="1" applyFont="1" applyFill="1" applyBorder="1" applyAlignment="1">
      <alignment horizontal="center" vertical="center" wrapText="1"/>
    </xf>
    <xf numFmtId="166" fontId="13" fillId="0" borderId="2" xfId="7" applyNumberFormat="1" applyFont="1" applyFill="1" applyBorder="1" applyAlignment="1">
      <alignment vertical="center" wrapText="1"/>
    </xf>
    <xf numFmtId="166" fontId="13" fillId="0" borderId="2" xfId="7" applyNumberFormat="1" applyFont="1" applyFill="1" applyBorder="1" applyAlignment="1">
      <alignment horizontal="right" vertical="center" wrapText="1"/>
    </xf>
    <xf numFmtId="0" fontId="13" fillId="0" borderId="2" xfId="7" applyFont="1" applyFill="1" applyBorder="1" applyAlignment="1">
      <alignment horizontal="center" vertical="center" wrapText="1"/>
    </xf>
    <xf numFmtId="170" fontId="13" fillId="0" borderId="2" xfId="7" applyNumberFormat="1" applyFont="1" applyFill="1" applyBorder="1" applyAlignment="1">
      <alignment vertical="center" wrapText="1"/>
    </xf>
    <xf numFmtId="0" fontId="12" fillId="0" borderId="0" xfId="0" applyFont="1" applyFill="1" applyBorder="1" applyAlignment="1">
      <alignment horizontal="left" wrapText="1"/>
    </xf>
    <xf numFmtId="0" fontId="17" fillId="0" borderId="0" xfId="0" applyFont="1" applyFill="1" applyBorder="1" applyAlignment="1">
      <alignment vertical="center" wrapText="1"/>
    </xf>
    <xf numFmtId="2" fontId="13" fillId="0" borderId="2" xfId="7" applyNumberFormat="1" applyFont="1" applyFill="1" applyBorder="1" applyAlignment="1">
      <alignment horizontal="right" vertical="center"/>
    </xf>
    <xf numFmtId="170" fontId="13" fillId="0" borderId="2" xfId="7" applyNumberFormat="1" applyFont="1" applyFill="1" applyBorder="1" applyAlignment="1">
      <alignment horizontal="center" vertical="center"/>
    </xf>
    <xf numFmtId="0" fontId="13" fillId="0" borderId="2" xfId="7" applyFont="1" applyFill="1" applyBorder="1" applyAlignment="1">
      <alignment vertical="center"/>
    </xf>
    <xf numFmtId="166" fontId="2" fillId="0" borderId="2" xfId="7" applyNumberFormat="1" applyFont="1" applyFill="1" applyBorder="1" applyAlignment="1">
      <alignment horizontal="right" vertical="center" wrapText="1"/>
    </xf>
    <xf numFmtId="0" fontId="6" fillId="0" borderId="0" xfId="1" applyFont="1" applyFill="1" applyBorder="1" applyAlignment="1">
      <alignment horizontal="center" vertical="center" wrapText="1"/>
    </xf>
    <xf numFmtId="43" fontId="2" fillId="0" borderId="2" xfId="0" applyNumberFormat="1" applyFont="1" applyBorder="1" applyAlignment="1">
      <alignment horizontal="center" vertical="center" wrapText="1"/>
    </xf>
    <xf numFmtId="0" fontId="2" fillId="0" borderId="0" xfId="0" applyFont="1"/>
    <xf numFmtId="0" fontId="26" fillId="0" borderId="0" xfId="0" applyFont="1" applyAlignment="1">
      <alignment horizontal="justify" vertical="center"/>
    </xf>
    <xf numFmtId="49" fontId="20" fillId="0" borderId="2" xfId="21" applyNumberFormat="1" applyFont="1" applyFill="1" applyBorder="1" applyAlignment="1" applyProtection="1">
      <alignment horizontal="left" vertical="center" wrapText="1"/>
    </xf>
    <xf numFmtId="2" fontId="5" fillId="0" borderId="2" xfId="5" applyNumberFormat="1" applyFont="1" applyFill="1" applyBorder="1" applyAlignment="1">
      <alignment horizontal="center" vertical="center" wrapText="1"/>
    </xf>
    <xf numFmtId="0" fontId="11" fillId="0" borderId="2" xfId="16" applyFont="1" applyBorder="1" applyAlignment="1">
      <alignment vertical="center" wrapText="1"/>
    </xf>
    <xf numFmtId="0" fontId="12" fillId="0" borderId="0" xfId="16" applyFont="1" applyFill="1" applyBorder="1" applyAlignment="1">
      <alignment wrapText="1"/>
    </xf>
    <xf numFmtId="0" fontId="12" fillId="0" borderId="0" xfId="16" applyFont="1" applyFill="1" applyAlignment="1">
      <alignment wrapText="1"/>
    </xf>
    <xf numFmtId="4" fontId="35" fillId="0" borderId="2" xfId="14" applyNumberFormat="1" applyFont="1" applyFill="1" applyBorder="1" applyAlignment="1">
      <alignment horizontal="left" vertical="center" wrapText="1"/>
    </xf>
    <xf numFmtId="0" fontId="12" fillId="0" borderId="4" xfId="16" applyFont="1" applyBorder="1" applyAlignment="1" applyProtection="1">
      <alignment horizontal="left" vertical="center" wrapText="1"/>
      <protection hidden="1"/>
    </xf>
    <xf numFmtId="164" fontId="2" fillId="0" borderId="2" xfId="5"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164" fontId="13" fillId="2" borderId="2" xfId="0" applyNumberFormat="1" applyFont="1" applyFill="1" applyBorder="1" applyAlignment="1">
      <alignment horizontal="center" vertical="center" wrapText="1"/>
    </xf>
    <xf numFmtId="164" fontId="12" fillId="2" borderId="2" xfId="0"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2" fontId="5" fillId="0" borderId="2" xfId="5" applyNumberFormat="1" applyFont="1" applyFill="1" applyBorder="1" applyAlignment="1">
      <alignment horizontal="center" vertical="center" wrapText="1"/>
    </xf>
    <xf numFmtId="164" fontId="5" fillId="0" borderId="2" xfId="0" applyNumberFormat="1" applyFont="1" applyFill="1" applyBorder="1" applyAlignment="1">
      <alignment horizontal="left" vertical="center" wrapText="1"/>
    </xf>
    <xf numFmtId="0" fontId="11" fillId="0" borderId="0" xfId="0" applyFont="1" applyBorder="1" applyAlignment="1">
      <alignment vertical="center" wrapText="1"/>
    </xf>
    <xf numFmtId="169" fontId="2" fillId="0" borderId="2" xfId="0" applyNumberFormat="1" applyFont="1" applyFill="1" applyBorder="1" applyAlignment="1">
      <alignment horizontal="center" vertical="center" wrapText="1"/>
    </xf>
    <xf numFmtId="164" fontId="5" fillId="0" borderId="2" xfId="0" applyNumberFormat="1" applyFont="1" applyBorder="1" applyAlignment="1">
      <alignment horizontal="left" vertical="center" wrapText="1"/>
    </xf>
    <xf numFmtId="0" fontId="5" fillId="0" borderId="2" xfId="0" applyFont="1" applyFill="1" applyBorder="1" applyAlignment="1">
      <alignment horizontal="center" wrapText="1"/>
    </xf>
    <xf numFmtId="0" fontId="5" fillId="0" borderId="2" xfId="2" applyFont="1" applyFill="1" applyBorder="1" applyAlignment="1">
      <alignment horizontal="left" vertical="center" wrapText="1"/>
    </xf>
    <xf numFmtId="0" fontId="36" fillId="0" borderId="0" xfId="0" applyFont="1" applyBorder="1" applyAlignment="1">
      <alignment vertical="center" wrapText="1"/>
    </xf>
    <xf numFmtId="2" fontId="9" fillId="0" borderId="2" xfId="29" applyNumberFormat="1" applyFont="1" applyFill="1" applyBorder="1" applyAlignment="1">
      <alignment horizontal="right" vertical="center"/>
    </xf>
    <xf numFmtId="0" fontId="9" fillId="0" borderId="2" xfId="33" applyFont="1" applyBorder="1" applyAlignment="1">
      <alignment horizontal="left" vertical="center" wrapText="1"/>
    </xf>
    <xf numFmtId="0" fontId="12" fillId="0" borderId="2" xfId="16" applyFont="1" applyBorder="1" applyAlignment="1" applyProtection="1">
      <alignment horizontal="left" vertical="center" wrapText="1"/>
      <protection hidden="1"/>
    </xf>
    <xf numFmtId="0" fontId="12" fillId="0" borderId="2" xfId="0" applyFont="1" applyFill="1" applyBorder="1" applyAlignment="1" applyProtection="1">
      <alignment horizontal="left" vertical="center" wrapText="1"/>
      <protection hidden="1"/>
    </xf>
    <xf numFmtId="2" fontId="12" fillId="0" borderId="2" xfId="0" applyNumberFormat="1" applyFont="1" applyFill="1" applyBorder="1" applyAlignment="1">
      <alignment horizontal="center" vertical="center" wrapText="1"/>
    </xf>
    <xf numFmtId="0" fontId="13" fillId="0" borderId="2" xfId="11" applyFont="1" applyFill="1" applyBorder="1" applyAlignment="1">
      <alignment horizontal="center" vertical="center" wrapText="1"/>
    </xf>
    <xf numFmtId="169" fontId="5" fillId="0" borderId="2" xfId="0" applyNumberFormat="1" applyFont="1" applyFill="1" applyBorder="1" applyAlignment="1">
      <alignment horizontal="right" vertical="center" wrapText="1"/>
    </xf>
    <xf numFmtId="169" fontId="2" fillId="0" borderId="2" xfId="0" applyNumberFormat="1" applyFont="1" applyFill="1" applyBorder="1" applyAlignment="1">
      <alignment horizontal="right" vertical="center" wrapText="1"/>
    </xf>
    <xf numFmtId="171" fontId="2" fillId="0" borderId="2" xfId="0" applyNumberFormat="1" applyFont="1" applyFill="1" applyBorder="1" applyAlignment="1">
      <alignment horizontal="right" vertical="center" wrapText="1"/>
    </xf>
    <xf numFmtId="169" fontId="5" fillId="0" borderId="2" xfId="20" applyNumberFormat="1" applyFont="1" applyFill="1" applyBorder="1" applyAlignment="1" applyProtection="1">
      <alignment horizontal="right" vertical="center" wrapText="1"/>
    </xf>
    <xf numFmtId="2" fontId="2" fillId="0" borderId="2"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2" fontId="2" fillId="0" borderId="2" xfId="29" applyNumberFormat="1" applyFont="1" applyFill="1" applyBorder="1" applyAlignment="1">
      <alignment horizontal="right" vertical="center" wrapText="1"/>
    </xf>
    <xf numFmtId="0" fontId="5" fillId="0" borderId="0" xfId="2" applyFont="1" applyFill="1" applyBorder="1" applyAlignment="1">
      <alignment horizontal="center" vertical="center" wrapText="1"/>
    </xf>
    <xf numFmtId="0" fontId="2" fillId="0" borderId="0" xfId="2" applyFont="1" applyFill="1" applyAlignment="1">
      <alignment horizontal="center" vertical="center" wrapText="1"/>
    </xf>
    <xf numFmtId="0" fontId="2" fillId="0" borderId="0" xfId="1" applyFont="1" applyFill="1" applyAlignment="1">
      <alignment horizontal="center" vertical="center"/>
    </xf>
    <xf numFmtId="0" fontId="5" fillId="0" borderId="0" xfId="1" applyFont="1" applyFill="1" applyBorder="1" applyAlignment="1">
      <alignment horizontal="center" vertical="center" wrapText="1"/>
    </xf>
    <xf numFmtId="0" fontId="5" fillId="0" borderId="0" xfId="1" applyFont="1" applyFill="1" applyAlignment="1">
      <alignment horizontal="center" vertical="center" wrapText="1"/>
    </xf>
    <xf numFmtId="2" fontId="5" fillId="0" borderId="0" xfId="2" applyNumberFormat="1" applyFont="1" applyFill="1" applyAlignment="1">
      <alignment horizontal="center" vertical="center"/>
    </xf>
    <xf numFmtId="0" fontId="6" fillId="0" borderId="0" xfId="1" applyFont="1" applyFill="1" applyBorder="1" applyAlignment="1">
      <alignment horizontal="center" vertical="center" wrapText="1"/>
    </xf>
    <xf numFmtId="0" fontId="6" fillId="0" borderId="1" xfId="1" applyFont="1" applyFill="1" applyBorder="1" applyAlignment="1">
      <alignment horizontal="center" vertical="center" wrapText="1"/>
    </xf>
    <xf numFmtId="49" fontId="5" fillId="0" borderId="2" xfId="2" applyNumberFormat="1" applyFont="1" applyFill="1" applyBorder="1" applyAlignment="1">
      <alignment horizontal="center" vertical="center"/>
    </xf>
    <xf numFmtId="0" fontId="5" fillId="0" borderId="2" xfId="2" applyFont="1" applyFill="1" applyBorder="1" applyAlignment="1">
      <alignment horizontal="center" vertical="center" wrapText="1"/>
    </xf>
    <xf numFmtId="1" fontId="5" fillId="0" borderId="2" xfId="2" applyNumberFormat="1" applyFont="1" applyFill="1" applyBorder="1" applyAlignment="1">
      <alignment horizontal="center" vertical="center" wrapText="1"/>
    </xf>
    <xf numFmtId="2" fontId="5" fillId="0" borderId="2" xfId="2" applyNumberFormat="1" applyFont="1" applyFill="1" applyBorder="1" applyAlignment="1">
      <alignment horizontal="center" vertical="center" wrapText="1"/>
    </xf>
    <xf numFmtId="2" fontId="10" fillId="0" borderId="0" xfId="0" applyNumberFormat="1" applyFont="1" applyAlignment="1">
      <alignment horizontal="center"/>
    </xf>
    <xf numFmtId="0" fontId="10" fillId="0" borderId="0" xfId="0" applyNumberFormat="1" applyFont="1" applyAlignment="1">
      <alignment horizontal="center"/>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5" fillId="0" borderId="2" xfId="5" applyNumberFormat="1" applyFont="1" applyFill="1" applyBorder="1" applyAlignment="1">
      <alignment horizontal="center" vertical="center" wrapText="1"/>
    </xf>
    <xf numFmtId="2" fontId="5" fillId="0" borderId="2" xfId="6" applyNumberFormat="1" applyFont="1" applyFill="1" applyBorder="1" applyAlignment="1">
      <alignment horizontal="center" vertical="center" wrapText="1"/>
    </xf>
    <xf numFmtId="2" fontId="5" fillId="0" borderId="2" xfId="5" applyNumberFormat="1" applyFont="1" applyFill="1" applyBorder="1" applyAlignment="1">
      <alignment horizontal="center" vertical="center" wrapText="1"/>
    </xf>
    <xf numFmtId="2" fontId="5" fillId="0" borderId="3" xfId="6" applyNumberFormat="1" applyFont="1" applyFill="1" applyBorder="1" applyAlignment="1">
      <alignment horizontal="center" vertical="center" wrapText="1"/>
    </xf>
    <xf numFmtId="2" fontId="5" fillId="0" borderId="4" xfId="6" applyNumberFormat="1" applyFont="1" applyFill="1" applyBorder="1" applyAlignment="1">
      <alignment horizontal="center" vertical="center" wrapText="1"/>
    </xf>
    <xf numFmtId="0" fontId="10" fillId="0" borderId="0" xfId="0" applyFont="1" applyAlignment="1">
      <alignment horizontal="center"/>
    </xf>
    <xf numFmtId="2" fontId="5" fillId="0" borderId="0" xfId="0" applyNumberFormat="1" applyFont="1" applyAlignment="1">
      <alignment horizontal="center"/>
    </xf>
    <xf numFmtId="0" fontId="5" fillId="0" borderId="0" xfId="0" applyFont="1" applyAlignment="1">
      <alignment horizontal="center"/>
    </xf>
    <xf numFmtId="0" fontId="2" fillId="0" borderId="3" xfId="29" applyFont="1" applyFill="1" applyBorder="1" applyAlignment="1">
      <alignment horizontal="center" vertical="center" wrapText="1"/>
    </xf>
    <xf numFmtId="0" fontId="2" fillId="0" borderId="7" xfId="29" applyFont="1" applyFill="1" applyBorder="1" applyAlignment="1">
      <alignment horizontal="center" vertical="center" wrapText="1"/>
    </xf>
  </cellXfs>
  <cellStyles count="34">
    <cellStyle name="Comma" xfId="10" builtinId="3"/>
    <cellStyle name="Comma 2" xfId="4"/>
    <cellStyle name="Comma 2 3" xfId="3"/>
    <cellStyle name="Comma 3" xfId="13"/>
    <cellStyle name="Hyperlink" xfId="14" builtinId="8"/>
    <cellStyle name="Hyperlink 2" xfId="17"/>
    <cellStyle name="Normal" xfId="0" builtinId="0"/>
    <cellStyle name="Normal 10 2" xfId="23"/>
    <cellStyle name="Normal 10 2 2" xfId="19"/>
    <cellStyle name="Normal 10 2 2 2" xfId="33"/>
    <cellStyle name="Normal 10 3" xfId="28"/>
    <cellStyle name="Normal 11 2" xfId="15"/>
    <cellStyle name="Normal 12" xfId="20"/>
    <cellStyle name="Normal 14 10" xfId="31"/>
    <cellStyle name="Normal 14 3 2" xfId="11"/>
    <cellStyle name="Normal 16 3" xfId="16"/>
    <cellStyle name="Normal 19" xfId="32"/>
    <cellStyle name="Normal 2" xfId="1"/>
    <cellStyle name="Normal 2 10" xfId="27"/>
    <cellStyle name="Normal 2 2" xfId="2"/>
    <cellStyle name="Normal 2 2 2" xfId="29"/>
    <cellStyle name="Normal 2 2 2 10 2" xfId="22"/>
    <cellStyle name="Normal 2 2 2 2" xfId="26"/>
    <cellStyle name="Normal 2 4 2" xfId="7"/>
    <cellStyle name="Normal 2 5" xfId="12"/>
    <cellStyle name="Normal 2 5 2" xfId="18"/>
    <cellStyle name="Normal 22" xfId="24"/>
    <cellStyle name="Normal 29" xfId="30"/>
    <cellStyle name="Normal 3 2 2 2" xfId="8"/>
    <cellStyle name="Normal 4 2 2" xfId="5"/>
    <cellStyle name="Normal 5 46" xfId="21"/>
    <cellStyle name="Normal 84" xfId="9"/>
    <cellStyle name="Normal_Bieu mau (CV )" xfId="25"/>
    <cellStyle name="Normal_Sheet1 3" xfId="6"/>
  </cellStyles>
  <dxfs count="7">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fill>
        <patternFill>
          <fgColor indexed="64"/>
        </patternFill>
      </fill>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694762</xdr:colOff>
      <xdr:row>1</xdr:row>
      <xdr:rowOff>268944</xdr:rowOff>
    </xdr:from>
    <xdr:to>
      <xdr:col>2</xdr:col>
      <xdr:colOff>29133</xdr:colOff>
      <xdr:row>1</xdr:row>
      <xdr:rowOff>268944</xdr:rowOff>
    </xdr:to>
    <xdr:sp macro="" textlink="">
      <xdr:nvSpPr>
        <xdr:cNvPr id="2" name="Line 1"/>
        <xdr:cNvSpPr>
          <a:spLocks noChangeShapeType="1"/>
        </xdr:cNvSpPr>
      </xdr:nvSpPr>
      <xdr:spPr bwMode="auto">
        <a:xfrm flipV="1">
          <a:off x="1109380" y="515473"/>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168098</xdr:colOff>
      <xdr:row>1</xdr:row>
      <xdr:rowOff>268941</xdr:rowOff>
    </xdr:from>
    <xdr:to>
      <xdr:col>7</xdr:col>
      <xdr:colOff>596163</xdr:colOff>
      <xdr:row>1</xdr:row>
      <xdr:rowOff>268941</xdr:rowOff>
    </xdr:to>
    <xdr:sp macro="" textlink="">
      <xdr:nvSpPr>
        <xdr:cNvPr id="3" name="Line 1"/>
        <xdr:cNvSpPr>
          <a:spLocks noChangeShapeType="1"/>
        </xdr:cNvSpPr>
      </xdr:nvSpPr>
      <xdr:spPr bwMode="auto">
        <a:xfrm flipV="1">
          <a:off x="5233157" y="515470"/>
          <a:ext cx="1828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2763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3816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5"/>
  <sheetViews>
    <sheetView showZeros="0" tabSelected="1" topLeftCell="A4" zoomScale="85" zoomScaleNormal="85" zoomScaleSheetLayoutView="100" workbookViewId="0">
      <selection activeCell="F13" sqref="F13"/>
    </sheetView>
  </sheetViews>
  <sheetFormatPr defaultRowHeight="27.95" customHeight="1" x14ac:dyDescent="0.25"/>
  <cols>
    <col min="1" max="1" width="6.140625" style="1" customWidth="1"/>
    <col min="2" max="2" width="23.7109375" style="19" customWidth="1"/>
    <col min="3" max="3" width="15.7109375" style="17" customWidth="1"/>
    <col min="4" max="4" width="18.28515625" style="20" customWidth="1"/>
    <col min="5" max="5" width="11.85546875" style="20" customWidth="1"/>
    <col min="6" max="6" width="10.140625" style="20" customWidth="1"/>
    <col min="7" max="7" width="11" style="20" customWidth="1"/>
    <col min="8" max="8" width="11.5703125" style="20" customWidth="1"/>
    <col min="9" max="9" width="12.140625" style="20" customWidth="1"/>
    <col min="10" max="10" width="18.7109375" style="1" customWidth="1"/>
    <col min="11" max="11" width="10.28515625" style="1" customWidth="1"/>
    <col min="12" max="256" width="9.140625" style="1"/>
    <col min="257" max="257" width="5.140625" style="1" customWidth="1"/>
    <col min="258" max="258" width="17.42578125" style="1" bestFit="1" customWidth="1"/>
    <col min="259" max="259" width="8.42578125" style="1" customWidth="1"/>
    <col min="260" max="260" width="14.42578125" style="1" bestFit="1" customWidth="1"/>
    <col min="261" max="261" width="9.42578125" style="1" customWidth="1"/>
    <col min="262" max="262" width="8.7109375" style="1" customWidth="1"/>
    <col min="263" max="263" width="7.140625" style="1" customWidth="1"/>
    <col min="264" max="264" width="9.7109375" style="1" customWidth="1"/>
    <col min="265" max="265" width="9.140625" style="1" customWidth="1"/>
    <col min="266" max="266" width="11.85546875" style="1" customWidth="1"/>
    <col min="267" max="267" width="10.28515625" style="1" customWidth="1"/>
    <col min="268" max="512" width="9.140625" style="1"/>
    <col min="513" max="513" width="5.140625" style="1" customWidth="1"/>
    <col min="514" max="514" width="17.42578125" style="1" bestFit="1" customWidth="1"/>
    <col min="515" max="515" width="8.42578125" style="1" customWidth="1"/>
    <col min="516" max="516" width="14.42578125" style="1" bestFit="1" customWidth="1"/>
    <col min="517" max="517" width="9.42578125" style="1" customWidth="1"/>
    <col min="518" max="518" width="8.7109375" style="1" customWidth="1"/>
    <col min="519" max="519" width="7.140625" style="1" customWidth="1"/>
    <col min="520" max="520" width="9.7109375" style="1" customWidth="1"/>
    <col min="521" max="521" width="9.140625" style="1" customWidth="1"/>
    <col min="522" max="522" width="11.85546875" style="1" customWidth="1"/>
    <col min="523" max="523" width="10.28515625" style="1" customWidth="1"/>
    <col min="524" max="768" width="9.140625" style="1"/>
    <col min="769" max="769" width="5.140625" style="1" customWidth="1"/>
    <col min="770" max="770" width="17.42578125" style="1" bestFit="1" customWidth="1"/>
    <col min="771" max="771" width="8.42578125" style="1" customWidth="1"/>
    <col min="772" max="772" width="14.42578125" style="1" bestFit="1" customWidth="1"/>
    <col min="773" max="773" width="9.42578125" style="1" customWidth="1"/>
    <col min="774" max="774" width="8.7109375" style="1" customWidth="1"/>
    <col min="775" max="775" width="7.140625" style="1" customWidth="1"/>
    <col min="776" max="776" width="9.7109375" style="1" customWidth="1"/>
    <col min="777" max="777" width="9.140625" style="1" customWidth="1"/>
    <col min="778" max="778" width="11.85546875" style="1" customWidth="1"/>
    <col min="779" max="779" width="10.28515625" style="1" customWidth="1"/>
    <col min="780" max="1024" width="9.140625" style="1"/>
    <col min="1025" max="1025" width="5.140625" style="1" customWidth="1"/>
    <col min="1026" max="1026" width="17.42578125" style="1" bestFit="1" customWidth="1"/>
    <col min="1027" max="1027" width="8.42578125" style="1" customWidth="1"/>
    <col min="1028" max="1028" width="14.42578125" style="1" bestFit="1" customWidth="1"/>
    <col min="1029" max="1029" width="9.42578125" style="1" customWidth="1"/>
    <col min="1030" max="1030" width="8.7109375" style="1" customWidth="1"/>
    <col min="1031" max="1031" width="7.140625" style="1" customWidth="1"/>
    <col min="1032" max="1032" width="9.7109375" style="1" customWidth="1"/>
    <col min="1033" max="1033" width="9.140625" style="1" customWidth="1"/>
    <col min="1034" max="1034" width="11.85546875" style="1" customWidth="1"/>
    <col min="1035" max="1035" width="10.28515625" style="1" customWidth="1"/>
    <col min="1036" max="1280" width="9.140625" style="1"/>
    <col min="1281" max="1281" width="5.140625" style="1" customWidth="1"/>
    <col min="1282" max="1282" width="17.42578125" style="1" bestFit="1" customWidth="1"/>
    <col min="1283" max="1283" width="8.42578125" style="1" customWidth="1"/>
    <col min="1284" max="1284" width="14.42578125" style="1" bestFit="1" customWidth="1"/>
    <col min="1285" max="1285" width="9.42578125" style="1" customWidth="1"/>
    <col min="1286" max="1286" width="8.7109375" style="1" customWidth="1"/>
    <col min="1287" max="1287" width="7.140625" style="1" customWidth="1"/>
    <col min="1288" max="1288" width="9.7109375" style="1" customWidth="1"/>
    <col min="1289" max="1289" width="9.140625" style="1" customWidth="1"/>
    <col min="1290" max="1290" width="11.85546875" style="1" customWidth="1"/>
    <col min="1291" max="1291" width="10.28515625" style="1" customWidth="1"/>
    <col min="1292" max="1536" width="9.140625" style="1"/>
    <col min="1537" max="1537" width="5.140625" style="1" customWidth="1"/>
    <col min="1538" max="1538" width="17.42578125" style="1" bestFit="1" customWidth="1"/>
    <col min="1539" max="1539" width="8.42578125" style="1" customWidth="1"/>
    <col min="1540" max="1540" width="14.42578125" style="1" bestFit="1" customWidth="1"/>
    <col min="1541" max="1541" width="9.42578125" style="1" customWidth="1"/>
    <col min="1542" max="1542" width="8.7109375" style="1" customWidth="1"/>
    <col min="1543" max="1543" width="7.140625" style="1" customWidth="1"/>
    <col min="1544" max="1544" width="9.7109375" style="1" customWidth="1"/>
    <col min="1545" max="1545" width="9.140625" style="1" customWidth="1"/>
    <col min="1546" max="1546" width="11.85546875" style="1" customWidth="1"/>
    <col min="1547" max="1547" width="10.28515625" style="1" customWidth="1"/>
    <col min="1548" max="1792" width="9.140625" style="1"/>
    <col min="1793" max="1793" width="5.140625" style="1" customWidth="1"/>
    <col min="1794" max="1794" width="17.42578125" style="1" bestFit="1" customWidth="1"/>
    <col min="1795" max="1795" width="8.42578125" style="1" customWidth="1"/>
    <col min="1796" max="1796" width="14.42578125" style="1" bestFit="1" customWidth="1"/>
    <col min="1797" max="1797" width="9.42578125" style="1" customWidth="1"/>
    <col min="1798" max="1798" width="8.7109375" style="1" customWidth="1"/>
    <col min="1799" max="1799" width="7.140625" style="1" customWidth="1"/>
    <col min="1800" max="1800" width="9.7109375" style="1" customWidth="1"/>
    <col min="1801" max="1801" width="9.140625" style="1" customWidth="1"/>
    <col min="1802" max="1802" width="11.85546875" style="1" customWidth="1"/>
    <col min="1803" max="1803" width="10.28515625" style="1" customWidth="1"/>
    <col min="1804" max="2048" width="9.140625" style="1"/>
    <col min="2049" max="2049" width="5.140625" style="1" customWidth="1"/>
    <col min="2050" max="2050" width="17.42578125" style="1" bestFit="1" customWidth="1"/>
    <col min="2051" max="2051" width="8.42578125" style="1" customWidth="1"/>
    <col min="2052" max="2052" width="14.42578125" style="1" bestFit="1" customWidth="1"/>
    <col min="2053" max="2053" width="9.42578125" style="1" customWidth="1"/>
    <col min="2054" max="2054" width="8.7109375" style="1" customWidth="1"/>
    <col min="2055" max="2055" width="7.140625" style="1" customWidth="1"/>
    <col min="2056" max="2056" width="9.7109375" style="1" customWidth="1"/>
    <col min="2057" max="2057" width="9.140625" style="1" customWidth="1"/>
    <col min="2058" max="2058" width="11.85546875" style="1" customWidth="1"/>
    <col min="2059" max="2059" width="10.28515625" style="1" customWidth="1"/>
    <col min="2060" max="2304" width="9.140625" style="1"/>
    <col min="2305" max="2305" width="5.140625" style="1" customWidth="1"/>
    <col min="2306" max="2306" width="17.42578125" style="1" bestFit="1" customWidth="1"/>
    <col min="2307" max="2307" width="8.42578125" style="1" customWidth="1"/>
    <col min="2308" max="2308" width="14.42578125" style="1" bestFit="1" customWidth="1"/>
    <col min="2309" max="2309" width="9.42578125" style="1" customWidth="1"/>
    <col min="2310" max="2310" width="8.7109375" style="1" customWidth="1"/>
    <col min="2311" max="2311" width="7.140625" style="1" customWidth="1"/>
    <col min="2312" max="2312" width="9.7109375" style="1" customWidth="1"/>
    <col min="2313" max="2313" width="9.140625" style="1" customWidth="1"/>
    <col min="2314" max="2314" width="11.85546875" style="1" customWidth="1"/>
    <col min="2315" max="2315" width="10.28515625" style="1" customWidth="1"/>
    <col min="2316" max="2560" width="9.140625" style="1"/>
    <col min="2561" max="2561" width="5.140625" style="1" customWidth="1"/>
    <col min="2562" max="2562" width="17.42578125" style="1" bestFit="1" customWidth="1"/>
    <col min="2563" max="2563" width="8.42578125" style="1" customWidth="1"/>
    <col min="2564" max="2564" width="14.42578125" style="1" bestFit="1" customWidth="1"/>
    <col min="2565" max="2565" width="9.42578125" style="1" customWidth="1"/>
    <col min="2566" max="2566" width="8.7109375" style="1" customWidth="1"/>
    <col min="2567" max="2567" width="7.140625" style="1" customWidth="1"/>
    <col min="2568" max="2568" width="9.7109375" style="1" customWidth="1"/>
    <col min="2569" max="2569" width="9.140625" style="1" customWidth="1"/>
    <col min="2570" max="2570" width="11.85546875" style="1" customWidth="1"/>
    <col min="2571" max="2571" width="10.28515625" style="1" customWidth="1"/>
    <col min="2572" max="2816" width="9.140625" style="1"/>
    <col min="2817" max="2817" width="5.140625" style="1" customWidth="1"/>
    <col min="2818" max="2818" width="17.42578125" style="1" bestFit="1" customWidth="1"/>
    <col min="2819" max="2819" width="8.42578125" style="1" customWidth="1"/>
    <col min="2820" max="2820" width="14.42578125" style="1" bestFit="1" customWidth="1"/>
    <col min="2821" max="2821" width="9.42578125" style="1" customWidth="1"/>
    <col min="2822" max="2822" width="8.7109375" style="1" customWidth="1"/>
    <col min="2823" max="2823" width="7.140625" style="1" customWidth="1"/>
    <col min="2824" max="2824" width="9.7109375" style="1" customWidth="1"/>
    <col min="2825" max="2825" width="9.140625" style="1" customWidth="1"/>
    <col min="2826" max="2826" width="11.85546875" style="1" customWidth="1"/>
    <col min="2827" max="2827" width="10.28515625" style="1" customWidth="1"/>
    <col min="2828" max="3072" width="9.140625" style="1"/>
    <col min="3073" max="3073" width="5.140625" style="1" customWidth="1"/>
    <col min="3074" max="3074" width="17.42578125" style="1" bestFit="1" customWidth="1"/>
    <col min="3075" max="3075" width="8.42578125" style="1" customWidth="1"/>
    <col min="3076" max="3076" width="14.42578125" style="1" bestFit="1" customWidth="1"/>
    <col min="3077" max="3077" width="9.42578125" style="1" customWidth="1"/>
    <col min="3078" max="3078" width="8.7109375" style="1" customWidth="1"/>
    <col min="3079" max="3079" width="7.140625" style="1" customWidth="1"/>
    <col min="3080" max="3080" width="9.7109375" style="1" customWidth="1"/>
    <col min="3081" max="3081" width="9.140625" style="1" customWidth="1"/>
    <col min="3082" max="3082" width="11.85546875" style="1" customWidth="1"/>
    <col min="3083" max="3083" width="10.28515625" style="1" customWidth="1"/>
    <col min="3084" max="3328" width="9.140625" style="1"/>
    <col min="3329" max="3329" width="5.140625" style="1" customWidth="1"/>
    <col min="3330" max="3330" width="17.42578125" style="1" bestFit="1" customWidth="1"/>
    <col min="3331" max="3331" width="8.42578125" style="1" customWidth="1"/>
    <col min="3332" max="3332" width="14.42578125" style="1" bestFit="1" customWidth="1"/>
    <col min="3333" max="3333" width="9.42578125" style="1" customWidth="1"/>
    <col min="3334" max="3334" width="8.7109375" style="1" customWidth="1"/>
    <col min="3335" max="3335" width="7.140625" style="1" customWidth="1"/>
    <col min="3336" max="3336" width="9.7109375" style="1" customWidth="1"/>
    <col min="3337" max="3337" width="9.140625" style="1" customWidth="1"/>
    <col min="3338" max="3338" width="11.85546875" style="1" customWidth="1"/>
    <col min="3339" max="3339" width="10.28515625" style="1" customWidth="1"/>
    <col min="3340" max="3584" width="9.140625" style="1"/>
    <col min="3585" max="3585" width="5.140625" style="1" customWidth="1"/>
    <col min="3586" max="3586" width="17.42578125" style="1" bestFit="1" customWidth="1"/>
    <col min="3587" max="3587" width="8.42578125" style="1" customWidth="1"/>
    <col min="3588" max="3588" width="14.42578125" style="1" bestFit="1" customWidth="1"/>
    <col min="3589" max="3589" width="9.42578125" style="1" customWidth="1"/>
    <col min="3590" max="3590" width="8.7109375" style="1" customWidth="1"/>
    <col min="3591" max="3591" width="7.140625" style="1" customWidth="1"/>
    <col min="3592" max="3592" width="9.7109375" style="1" customWidth="1"/>
    <col min="3593" max="3593" width="9.140625" style="1" customWidth="1"/>
    <col min="3594" max="3594" width="11.85546875" style="1" customWidth="1"/>
    <col min="3595" max="3595" width="10.28515625" style="1" customWidth="1"/>
    <col min="3596" max="3840" width="9.140625" style="1"/>
    <col min="3841" max="3841" width="5.140625" style="1" customWidth="1"/>
    <col min="3842" max="3842" width="17.42578125" style="1" bestFit="1" customWidth="1"/>
    <col min="3843" max="3843" width="8.42578125" style="1" customWidth="1"/>
    <col min="3844" max="3844" width="14.42578125" style="1" bestFit="1" customWidth="1"/>
    <col min="3845" max="3845" width="9.42578125" style="1" customWidth="1"/>
    <col min="3846" max="3846" width="8.7109375" style="1" customWidth="1"/>
    <col min="3847" max="3847" width="7.140625" style="1" customWidth="1"/>
    <col min="3848" max="3848" width="9.7109375" style="1" customWidth="1"/>
    <col min="3849" max="3849" width="9.140625" style="1" customWidth="1"/>
    <col min="3850" max="3850" width="11.85546875" style="1" customWidth="1"/>
    <col min="3851" max="3851" width="10.28515625" style="1" customWidth="1"/>
    <col min="3852" max="4096" width="9.140625" style="1"/>
    <col min="4097" max="4097" width="5.140625" style="1" customWidth="1"/>
    <col min="4098" max="4098" width="17.42578125" style="1" bestFit="1" customWidth="1"/>
    <col min="4099" max="4099" width="8.42578125" style="1" customWidth="1"/>
    <col min="4100" max="4100" width="14.42578125" style="1" bestFit="1" customWidth="1"/>
    <col min="4101" max="4101" width="9.42578125" style="1" customWidth="1"/>
    <col min="4102" max="4102" width="8.7109375" style="1" customWidth="1"/>
    <col min="4103" max="4103" width="7.140625" style="1" customWidth="1"/>
    <col min="4104" max="4104" width="9.7109375" style="1" customWidth="1"/>
    <col min="4105" max="4105" width="9.140625" style="1" customWidth="1"/>
    <col min="4106" max="4106" width="11.85546875" style="1" customWidth="1"/>
    <col min="4107" max="4107" width="10.28515625" style="1" customWidth="1"/>
    <col min="4108" max="4352" width="9.140625" style="1"/>
    <col min="4353" max="4353" width="5.140625" style="1" customWidth="1"/>
    <col min="4354" max="4354" width="17.42578125" style="1" bestFit="1" customWidth="1"/>
    <col min="4355" max="4355" width="8.42578125" style="1" customWidth="1"/>
    <col min="4356" max="4356" width="14.42578125" style="1" bestFit="1" customWidth="1"/>
    <col min="4357" max="4357" width="9.42578125" style="1" customWidth="1"/>
    <col min="4358" max="4358" width="8.7109375" style="1" customWidth="1"/>
    <col min="4359" max="4359" width="7.140625" style="1" customWidth="1"/>
    <col min="4360" max="4360" width="9.7109375" style="1" customWidth="1"/>
    <col min="4361" max="4361" width="9.140625" style="1" customWidth="1"/>
    <col min="4362" max="4362" width="11.85546875" style="1" customWidth="1"/>
    <col min="4363" max="4363" width="10.28515625" style="1" customWidth="1"/>
    <col min="4364" max="4608" width="9.140625" style="1"/>
    <col min="4609" max="4609" width="5.140625" style="1" customWidth="1"/>
    <col min="4610" max="4610" width="17.42578125" style="1" bestFit="1" customWidth="1"/>
    <col min="4611" max="4611" width="8.42578125" style="1" customWidth="1"/>
    <col min="4612" max="4612" width="14.42578125" style="1" bestFit="1" customWidth="1"/>
    <col min="4613" max="4613" width="9.42578125" style="1" customWidth="1"/>
    <col min="4614" max="4614" width="8.7109375" style="1" customWidth="1"/>
    <col min="4615" max="4615" width="7.140625" style="1" customWidth="1"/>
    <col min="4616" max="4616" width="9.7109375" style="1" customWidth="1"/>
    <col min="4617" max="4617" width="9.140625" style="1" customWidth="1"/>
    <col min="4618" max="4618" width="11.85546875" style="1" customWidth="1"/>
    <col min="4619" max="4619" width="10.28515625" style="1" customWidth="1"/>
    <col min="4620" max="4864" width="9.140625" style="1"/>
    <col min="4865" max="4865" width="5.140625" style="1" customWidth="1"/>
    <col min="4866" max="4866" width="17.42578125" style="1" bestFit="1" customWidth="1"/>
    <col min="4867" max="4867" width="8.42578125" style="1" customWidth="1"/>
    <col min="4868" max="4868" width="14.42578125" style="1" bestFit="1" customWidth="1"/>
    <col min="4869" max="4869" width="9.42578125" style="1" customWidth="1"/>
    <col min="4870" max="4870" width="8.7109375" style="1" customWidth="1"/>
    <col min="4871" max="4871" width="7.140625" style="1" customWidth="1"/>
    <col min="4872" max="4872" width="9.7109375" style="1" customWidth="1"/>
    <col min="4873" max="4873" width="9.140625" style="1" customWidth="1"/>
    <col min="4874" max="4874" width="11.85546875" style="1" customWidth="1"/>
    <col min="4875" max="4875" width="10.28515625" style="1" customWidth="1"/>
    <col min="4876" max="5120" width="9.140625" style="1"/>
    <col min="5121" max="5121" width="5.140625" style="1" customWidth="1"/>
    <col min="5122" max="5122" width="17.42578125" style="1" bestFit="1" customWidth="1"/>
    <col min="5123" max="5123" width="8.42578125" style="1" customWidth="1"/>
    <col min="5124" max="5124" width="14.42578125" style="1" bestFit="1" customWidth="1"/>
    <col min="5125" max="5125" width="9.42578125" style="1" customWidth="1"/>
    <col min="5126" max="5126" width="8.7109375" style="1" customWidth="1"/>
    <col min="5127" max="5127" width="7.140625" style="1" customWidth="1"/>
    <col min="5128" max="5128" width="9.7109375" style="1" customWidth="1"/>
    <col min="5129" max="5129" width="9.140625" style="1" customWidth="1"/>
    <col min="5130" max="5130" width="11.85546875" style="1" customWidth="1"/>
    <col min="5131" max="5131" width="10.28515625" style="1" customWidth="1"/>
    <col min="5132" max="5376" width="9.140625" style="1"/>
    <col min="5377" max="5377" width="5.140625" style="1" customWidth="1"/>
    <col min="5378" max="5378" width="17.42578125" style="1" bestFit="1" customWidth="1"/>
    <col min="5379" max="5379" width="8.42578125" style="1" customWidth="1"/>
    <col min="5380" max="5380" width="14.42578125" style="1" bestFit="1" customWidth="1"/>
    <col min="5381" max="5381" width="9.42578125" style="1" customWidth="1"/>
    <col min="5382" max="5382" width="8.7109375" style="1" customWidth="1"/>
    <col min="5383" max="5383" width="7.140625" style="1" customWidth="1"/>
    <col min="5384" max="5384" width="9.7109375" style="1" customWidth="1"/>
    <col min="5385" max="5385" width="9.140625" style="1" customWidth="1"/>
    <col min="5386" max="5386" width="11.85546875" style="1" customWidth="1"/>
    <col min="5387" max="5387" width="10.28515625" style="1" customWidth="1"/>
    <col min="5388" max="5632" width="9.140625" style="1"/>
    <col min="5633" max="5633" width="5.140625" style="1" customWidth="1"/>
    <col min="5634" max="5634" width="17.42578125" style="1" bestFit="1" customWidth="1"/>
    <col min="5635" max="5635" width="8.42578125" style="1" customWidth="1"/>
    <col min="5636" max="5636" width="14.42578125" style="1" bestFit="1" customWidth="1"/>
    <col min="5637" max="5637" width="9.42578125" style="1" customWidth="1"/>
    <col min="5638" max="5638" width="8.7109375" style="1" customWidth="1"/>
    <col min="5639" max="5639" width="7.140625" style="1" customWidth="1"/>
    <col min="5640" max="5640" width="9.7109375" style="1" customWidth="1"/>
    <col min="5641" max="5641" width="9.140625" style="1" customWidth="1"/>
    <col min="5642" max="5642" width="11.85546875" style="1" customWidth="1"/>
    <col min="5643" max="5643" width="10.28515625" style="1" customWidth="1"/>
    <col min="5644" max="5888" width="9.140625" style="1"/>
    <col min="5889" max="5889" width="5.140625" style="1" customWidth="1"/>
    <col min="5890" max="5890" width="17.42578125" style="1" bestFit="1" customWidth="1"/>
    <col min="5891" max="5891" width="8.42578125" style="1" customWidth="1"/>
    <col min="5892" max="5892" width="14.42578125" style="1" bestFit="1" customWidth="1"/>
    <col min="5893" max="5893" width="9.42578125" style="1" customWidth="1"/>
    <col min="5894" max="5894" width="8.7109375" style="1" customWidth="1"/>
    <col min="5895" max="5895" width="7.140625" style="1" customWidth="1"/>
    <col min="5896" max="5896" width="9.7109375" style="1" customWidth="1"/>
    <col min="5897" max="5897" width="9.140625" style="1" customWidth="1"/>
    <col min="5898" max="5898" width="11.85546875" style="1" customWidth="1"/>
    <col min="5899" max="5899" width="10.28515625" style="1" customWidth="1"/>
    <col min="5900" max="6144" width="9.140625" style="1"/>
    <col min="6145" max="6145" width="5.140625" style="1" customWidth="1"/>
    <col min="6146" max="6146" width="17.42578125" style="1" bestFit="1" customWidth="1"/>
    <col min="6147" max="6147" width="8.42578125" style="1" customWidth="1"/>
    <col min="6148" max="6148" width="14.42578125" style="1" bestFit="1" customWidth="1"/>
    <col min="6149" max="6149" width="9.42578125" style="1" customWidth="1"/>
    <col min="6150" max="6150" width="8.7109375" style="1" customWidth="1"/>
    <col min="6151" max="6151" width="7.140625" style="1" customWidth="1"/>
    <col min="6152" max="6152" width="9.7109375" style="1" customWidth="1"/>
    <col min="6153" max="6153" width="9.140625" style="1" customWidth="1"/>
    <col min="6154" max="6154" width="11.85546875" style="1" customWidth="1"/>
    <col min="6155" max="6155" width="10.28515625" style="1" customWidth="1"/>
    <col min="6156" max="6400" width="9.140625" style="1"/>
    <col min="6401" max="6401" width="5.140625" style="1" customWidth="1"/>
    <col min="6402" max="6402" width="17.42578125" style="1" bestFit="1" customWidth="1"/>
    <col min="6403" max="6403" width="8.42578125" style="1" customWidth="1"/>
    <col min="6404" max="6404" width="14.42578125" style="1" bestFit="1" customWidth="1"/>
    <col min="6405" max="6405" width="9.42578125" style="1" customWidth="1"/>
    <col min="6406" max="6406" width="8.7109375" style="1" customWidth="1"/>
    <col min="6407" max="6407" width="7.140625" style="1" customWidth="1"/>
    <col min="6408" max="6408" width="9.7109375" style="1" customWidth="1"/>
    <col min="6409" max="6409" width="9.140625" style="1" customWidth="1"/>
    <col min="6410" max="6410" width="11.85546875" style="1" customWidth="1"/>
    <col min="6411" max="6411" width="10.28515625" style="1" customWidth="1"/>
    <col min="6412" max="6656" width="9.140625" style="1"/>
    <col min="6657" max="6657" width="5.140625" style="1" customWidth="1"/>
    <col min="6658" max="6658" width="17.42578125" style="1" bestFit="1" customWidth="1"/>
    <col min="6659" max="6659" width="8.42578125" style="1" customWidth="1"/>
    <col min="6660" max="6660" width="14.42578125" style="1" bestFit="1" customWidth="1"/>
    <col min="6661" max="6661" width="9.42578125" style="1" customWidth="1"/>
    <col min="6662" max="6662" width="8.7109375" style="1" customWidth="1"/>
    <col min="6663" max="6663" width="7.140625" style="1" customWidth="1"/>
    <col min="6664" max="6664" width="9.7109375" style="1" customWidth="1"/>
    <col min="6665" max="6665" width="9.140625" style="1" customWidth="1"/>
    <col min="6666" max="6666" width="11.85546875" style="1" customWidth="1"/>
    <col min="6667" max="6667" width="10.28515625" style="1" customWidth="1"/>
    <col min="6668" max="6912" width="9.140625" style="1"/>
    <col min="6913" max="6913" width="5.140625" style="1" customWidth="1"/>
    <col min="6914" max="6914" width="17.42578125" style="1" bestFit="1" customWidth="1"/>
    <col min="6915" max="6915" width="8.42578125" style="1" customWidth="1"/>
    <col min="6916" max="6916" width="14.42578125" style="1" bestFit="1" customWidth="1"/>
    <col min="6917" max="6917" width="9.42578125" style="1" customWidth="1"/>
    <col min="6918" max="6918" width="8.7109375" style="1" customWidth="1"/>
    <col min="6919" max="6919" width="7.140625" style="1" customWidth="1"/>
    <col min="6920" max="6920" width="9.7109375" style="1" customWidth="1"/>
    <col min="6921" max="6921" width="9.140625" style="1" customWidth="1"/>
    <col min="6922" max="6922" width="11.85546875" style="1" customWidth="1"/>
    <col min="6923" max="6923" width="10.28515625" style="1" customWidth="1"/>
    <col min="6924" max="7168" width="9.140625" style="1"/>
    <col min="7169" max="7169" width="5.140625" style="1" customWidth="1"/>
    <col min="7170" max="7170" width="17.42578125" style="1" bestFit="1" customWidth="1"/>
    <col min="7171" max="7171" width="8.42578125" style="1" customWidth="1"/>
    <col min="7172" max="7172" width="14.42578125" style="1" bestFit="1" customWidth="1"/>
    <col min="7173" max="7173" width="9.42578125" style="1" customWidth="1"/>
    <col min="7174" max="7174" width="8.7109375" style="1" customWidth="1"/>
    <col min="7175" max="7175" width="7.140625" style="1" customWidth="1"/>
    <col min="7176" max="7176" width="9.7109375" style="1" customWidth="1"/>
    <col min="7177" max="7177" width="9.140625" style="1" customWidth="1"/>
    <col min="7178" max="7178" width="11.85546875" style="1" customWidth="1"/>
    <col min="7179" max="7179" width="10.28515625" style="1" customWidth="1"/>
    <col min="7180" max="7424" width="9.140625" style="1"/>
    <col min="7425" max="7425" width="5.140625" style="1" customWidth="1"/>
    <col min="7426" max="7426" width="17.42578125" style="1" bestFit="1" customWidth="1"/>
    <col min="7427" max="7427" width="8.42578125" style="1" customWidth="1"/>
    <col min="7428" max="7428" width="14.42578125" style="1" bestFit="1" customWidth="1"/>
    <col min="7429" max="7429" width="9.42578125" style="1" customWidth="1"/>
    <col min="7430" max="7430" width="8.7109375" style="1" customWidth="1"/>
    <col min="7431" max="7431" width="7.140625" style="1" customWidth="1"/>
    <col min="7432" max="7432" width="9.7109375" style="1" customWidth="1"/>
    <col min="7433" max="7433" width="9.140625" style="1" customWidth="1"/>
    <col min="7434" max="7434" width="11.85546875" style="1" customWidth="1"/>
    <col min="7435" max="7435" width="10.28515625" style="1" customWidth="1"/>
    <col min="7436" max="7680" width="9.140625" style="1"/>
    <col min="7681" max="7681" width="5.140625" style="1" customWidth="1"/>
    <col min="7682" max="7682" width="17.42578125" style="1" bestFit="1" customWidth="1"/>
    <col min="7683" max="7683" width="8.42578125" style="1" customWidth="1"/>
    <col min="7684" max="7684" width="14.42578125" style="1" bestFit="1" customWidth="1"/>
    <col min="7685" max="7685" width="9.42578125" style="1" customWidth="1"/>
    <col min="7686" max="7686" width="8.7109375" style="1" customWidth="1"/>
    <col min="7687" max="7687" width="7.140625" style="1" customWidth="1"/>
    <col min="7688" max="7688" width="9.7109375" style="1" customWidth="1"/>
    <col min="7689" max="7689" width="9.140625" style="1" customWidth="1"/>
    <col min="7690" max="7690" width="11.85546875" style="1" customWidth="1"/>
    <col min="7691" max="7691" width="10.28515625" style="1" customWidth="1"/>
    <col min="7692" max="7936" width="9.140625" style="1"/>
    <col min="7937" max="7937" width="5.140625" style="1" customWidth="1"/>
    <col min="7938" max="7938" width="17.42578125" style="1" bestFit="1" customWidth="1"/>
    <col min="7939" max="7939" width="8.42578125" style="1" customWidth="1"/>
    <col min="7940" max="7940" width="14.42578125" style="1" bestFit="1" customWidth="1"/>
    <col min="7941" max="7941" width="9.42578125" style="1" customWidth="1"/>
    <col min="7942" max="7942" width="8.7109375" style="1" customWidth="1"/>
    <col min="7943" max="7943" width="7.140625" style="1" customWidth="1"/>
    <col min="7944" max="7944" width="9.7109375" style="1" customWidth="1"/>
    <col min="7945" max="7945" width="9.140625" style="1" customWidth="1"/>
    <col min="7946" max="7946" width="11.85546875" style="1" customWidth="1"/>
    <col min="7947" max="7947" width="10.28515625" style="1" customWidth="1"/>
    <col min="7948" max="8192" width="9.140625" style="1"/>
    <col min="8193" max="8193" width="5.140625" style="1" customWidth="1"/>
    <col min="8194" max="8194" width="17.42578125" style="1" bestFit="1" customWidth="1"/>
    <col min="8195" max="8195" width="8.42578125" style="1" customWidth="1"/>
    <col min="8196" max="8196" width="14.42578125" style="1" bestFit="1" customWidth="1"/>
    <col min="8197" max="8197" width="9.42578125" style="1" customWidth="1"/>
    <col min="8198" max="8198" width="8.7109375" style="1" customWidth="1"/>
    <col min="8199" max="8199" width="7.140625" style="1" customWidth="1"/>
    <col min="8200" max="8200" width="9.7109375" style="1" customWidth="1"/>
    <col min="8201" max="8201" width="9.140625" style="1" customWidth="1"/>
    <col min="8202" max="8202" width="11.85546875" style="1" customWidth="1"/>
    <col min="8203" max="8203" width="10.28515625" style="1" customWidth="1"/>
    <col min="8204" max="8448" width="9.140625" style="1"/>
    <col min="8449" max="8449" width="5.140625" style="1" customWidth="1"/>
    <col min="8450" max="8450" width="17.42578125" style="1" bestFit="1" customWidth="1"/>
    <col min="8451" max="8451" width="8.42578125" style="1" customWidth="1"/>
    <col min="8452" max="8452" width="14.42578125" style="1" bestFit="1" customWidth="1"/>
    <col min="8453" max="8453" width="9.42578125" style="1" customWidth="1"/>
    <col min="8454" max="8454" width="8.7109375" style="1" customWidth="1"/>
    <col min="8455" max="8455" width="7.140625" style="1" customWidth="1"/>
    <col min="8456" max="8456" width="9.7109375" style="1" customWidth="1"/>
    <col min="8457" max="8457" width="9.140625" style="1" customWidth="1"/>
    <col min="8458" max="8458" width="11.85546875" style="1" customWidth="1"/>
    <col min="8459" max="8459" width="10.28515625" style="1" customWidth="1"/>
    <col min="8460" max="8704" width="9.140625" style="1"/>
    <col min="8705" max="8705" width="5.140625" style="1" customWidth="1"/>
    <col min="8706" max="8706" width="17.42578125" style="1" bestFit="1" customWidth="1"/>
    <col min="8707" max="8707" width="8.42578125" style="1" customWidth="1"/>
    <col min="8708" max="8708" width="14.42578125" style="1" bestFit="1" customWidth="1"/>
    <col min="8709" max="8709" width="9.42578125" style="1" customWidth="1"/>
    <col min="8710" max="8710" width="8.7109375" style="1" customWidth="1"/>
    <col min="8711" max="8711" width="7.140625" style="1" customWidth="1"/>
    <col min="8712" max="8712" width="9.7109375" style="1" customWidth="1"/>
    <col min="8713" max="8713" width="9.140625" style="1" customWidth="1"/>
    <col min="8714" max="8714" width="11.85546875" style="1" customWidth="1"/>
    <col min="8715" max="8715" width="10.28515625" style="1" customWidth="1"/>
    <col min="8716" max="8960" width="9.140625" style="1"/>
    <col min="8961" max="8961" width="5.140625" style="1" customWidth="1"/>
    <col min="8962" max="8962" width="17.42578125" style="1" bestFit="1" customWidth="1"/>
    <col min="8963" max="8963" width="8.42578125" style="1" customWidth="1"/>
    <col min="8964" max="8964" width="14.42578125" style="1" bestFit="1" customWidth="1"/>
    <col min="8965" max="8965" width="9.42578125" style="1" customWidth="1"/>
    <col min="8966" max="8966" width="8.7109375" style="1" customWidth="1"/>
    <col min="8967" max="8967" width="7.140625" style="1" customWidth="1"/>
    <col min="8968" max="8968" width="9.7109375" style="1" customWidth="1"/>
    <col min="8969" max="8969" width="9.140625" style="1" customWidth="1"/>
    <col min="8970" max="8970" width="11.85546875" style="1" customWidth="1"/>
    <col min="8971" max="8971" width="10.28515625" style="1" customWidth="1"/>
    <col min="8972" max="9216" width="9.140625" style="1"/>
    <col min="9217" max="9217" width="5.140625" style="1" customWidth="1"/>
    <col min="9218" max="9218" width="17.42578125" style="1" bestFit="1" customWidth="1"/>
    <col min="9219" max="9219" width="8.42578125" style="1" customWidth="1"/>
    <col min="9220" max="9220" width="14.42578125" style="1" bestFit="1" customWidth="1"/>
    <col min="9221" max="9221" width="9.42578125" style="1" customWidth="1"/>
    <col min="9222" max="9222" width="8.7109375" style="1" customWidth="1"/>
    <col min="9223" max="9223" width="7.140625" style="1" customWidth="1"/>
    <col min="9224" max="9224" width="9.7109375" style="1" customWidth="1"/>
    <col min="9225" max="9225" width="9.140625" style="1" customWidth="1"/>
    <col min="9226" max="9226" width="11.85546875" style="1" customWidth="1"/>
    <col min="9227" max="9227" width="10.28515625" style="1" customWidth="1"/>
    <col min="9228" max="9472" width="9.140625" style="1"/>
    <col min="9473" max="9473" width="5.140625" style="1" customWidth="1"/>
    <col min="9474" max="9474" width="17.42578125" style="1" bestFit="1" customWidth="1"/>
    <col min="9475" max="9475" width="8.42578125" style="1" customWidth="1"/>
    <col min="9476" max="9476" width="14.42578125" style="1" bestFit="1" customWidth="1"/>
    <col min="9477" max="9477" width="9.42578125" style="1" customWidth="1"/>
    <col min="9478" max="9478" width="8.7109375" style="1" customWidth="1"/>
    <col min="9479" max="9479" width="7.140625" style="1" customWidth="1"/>
    <col min="9480" max="9480" width="9.7109375" style="1" customWidth="1"/>
    <col min="9481" max="9481" width="9.140625" style="1" customWidth="1"/>
    <col min="9482" max="9482" width="11.85546875" style="1" customWidth="1"/>
    <col min="9483" max="9483" width="10.28515625" style="1" customWidth="1"/>
    <col min="9484" max="9728" width="9.140625" style="1"/>
    <col min="9729" max="9729" width="5.140625" style="1" customWidth="1"/>
    <col min="9730" max="9730" width="17.42578125" style="1" bestFit="1" customWidth="1"/>
    <col min="9731" max="9731" width="8.42578125" style="1" customWidth="1"/>
    <col min="9732" max="9732" width="14.42578125" style="1" bestFit="1" customWidth="1"/>
    <col min="9733" max="9733" width="9.42578125" style="1" customWidth="1"/>
    <col min="9734" max="9734" width="8.7109375" style="1" customWidth="1"/>
    <col min="9735" max="9735" width="7.140625" style="1" customWidth="1"/>
    <col min="9736" max="9736" width="9.7109375" style="1" customWidth="1"/>
    <col min="9737" max="9737" width="9.140625" style="1" customWidth="1"/>
    <col min="9738" max="9738" width="11.85546875" style="1" customWidth="1"/>
    <col min="9739" max="9739" width="10.28515625" style="1" customWidth="1"/>
    <col min="9740" max="9984" width="9.140625" style="1"/>
    <col min="9985" max="9985" width="5.140625" style="1" customWidth="1"/>
    <col min="9986" max="9986" width="17.42578125" style="1" bestFit="1" customWidth="1"/>
    <col min="9987" max="9987" width="8.42578125" style="1" customWidth="1"/>
    <col min="9988" max="9988" width="14.42578125" style="1" bestFit="1" customWidth="1"/>
    <col min="9989" max="9989" width="9.42578125" style="1" customWidth="1"/>
    <col min="9990" max="9990" width="8.7109375" style="1" customWidth="1"/>
    <col min="9991" max="9991" width="7.140625" style="1" customWidth="1"/>
    <col min="9992" max="9992" width="9.7109375" style="1" customWidth="1"/>
    <col min="9993" max="9993" width="9.140625" style="1" customWidth="1"/>
    <col min="9994" max="9994" width="11.85546875" style="1" customWidth="1"/>
    <col min="9995" max="9995" width="10.28515625" style="1" customWidth="1"/>
    <col min="9996" max="10240" width="9.140625" style="1"/>
    <col min="10241" max="10241" width="5.140625" style="1" customWidth="1"/>
    <col min="10242" max="10242" width="17.42578125" style="1" bestFit="1" customWidth="1"/>
    <col min="10243" max="10243" width="8.42578125" style="1" customWidth="1"/>
    <col min="10244" max="10244" width="14.42578125" style="1" bestFit="1" customWidth="1"/>
    <col min="10245" max="10245" width="9.42578125" style="1" customWidth="1"/>
    <col min="10246" max="10246" width="8.7109375" style="1" customWidth="1"/>
    <col min="10247" max="10247" width="7.140625" style="1" customWidth="1"/>
    <col min="10248" max="10248" width="9.7109375" style="1" customWidth="1"/>
    <col min="10249" max="10249" width="9.140625" style="1" customWidth="1"/>
    <col min="10250" max="10250" width="11.85546875" style="1" customWidth="1"/>
    <col min="10251" max="10251" width="10.28515625" style="1" customWidth="1"/>
    <col min="10252" max="10496" width="9.140625" style="1"/>
    <col min="10497" max="10497" width="5.140625" style="1" customWidth="1"/>
    <col min="10498" max="10498" width="17.42578125" style="1" bestFit="1" customWidth="1"/>
    <col min="10499" max="10499" width="8.42578125" style="1" customWidth="1"/>
    <col min="10500" max="10500" width="14.42578125" style="1" bestFit="1" customWidth="1"/>
    <col min="10501" max="10501" width="9.42578125" style="1" customWidth="1"/>
    <col min="10502" max="10502" width="8.7109375" style="1" customWidth="1"/>
    <col min="10503" max="10503" width="7.140625" style="1" customWidth="1"/>
    <col min="10504" max="10504" width="9.7109375" style="1" customWidth="1"/>
    <col min="10505" max="10505" width="9.140625" style="1" customWidth="1"/>
    <col min="10506" max="10506" width="11.85546875" style="1" customWidth="1"/>
    <col min="10507" max="10507" width="10.28515625" style="1" customWidth="1"/>
    <col min="10508" max="10752" width="9.140625" style="1"/>
    <col min="10753" max="10753" width="5.140625" style="1" customWidth="1"/>
    <col min="10754" max="10754" width="17.42578125" style="1" bestFit="1" customWidth="1"/>
    <col min="10755" max="10755" width="8.42578125" style="1" customWidth="1"/>
    <col min="10756" max="10756" width="14.42578125" style="1" bestFit="1" customWidth="1"/>
    <col min="10757" max="10757" width="9.42578125" style="1" customWidth="1"/>
    <col min="10758" max="10758" width="8.7109375" style="1" customWidth="1"/>
    <col min="10759" max="10759" width="7.140625" style="1" customWidth="1"/>
    <col min="10760" max="10760" width="9.7109375" style="1" customWidth="1"/>
    <col min="10761" max="10761" width="9.140625" style="1" customWidth="1"/>
    <col min="10762" max="10762" width="11.85546875" style="1" customWidth="1"/>
    <col min="10763" max="10763" width="10.28515625" style="1" customWidth="1"/>
    <col min="10764" max="11008" width="9.140625" style="1"/>
    <col min="11009" max="11009" width="5.140625" style="1" customWidth="1"/>
    <col min="11010" max="11010" width="17.42578125" style="1" bestFit="1" customWidth="1"/>
    <col min="11011" max="11011" width="8.42578125" style="1" customWidth="1"/>
    <col min="11012" max="11012" width="14.42578125" style="1" bestFit="1" customWidth="1"/>
    <col min="11013" max="11013" width="9.42578125" style="1" customWidth="1"/>
    <col min="11014" max="11014" width="8.7109375" style="1" customWidth="1"/>
    <col min="11015" max="11015" width="7.140625" style="1" customWidth="1"/>
    <col min="11016" max="11016" width="9.7109375" style="1" customWidth="1"/>
    <col min="11017" max="11017" width="9.140625" style="1" customWidth="1"/>
    <col min="11018" max="11018" width="11.85546875" style="1" customWidth="1"/>
    <col min="11019" max="11019" width="10.28515625" style="1" customWidth="1"/>
    <col min="11020" max="11264" width="9.140625" style="1"/>
    <col min="11265" max="11265" width="5.140625" style="1" customWidth="1"/>
    <col min="11266" max="11266" width="17.42578125" style="1" bestFit="1" customWidth="1"/>
    <col min="11267" max="11267" width="8.42578125" style="1" customWidth="1"/>
    <col min="11268" max="11268" width="14.42578125" style="1" bestFit="1" customWidth="1"/>
    <col min="11269" max="11269" width="9.42578125" style="1" customWidth="1"/>
    <col min="11270" max="11270" width="8.7109375" style="1" customWidth="1"/>
    <col min="11271" max="11271" width="7.140625" style="1" customWidth="1"/>
    <col min="11272" max="11272" width="9.7109375" style="1" customWidth="1"/>
    <col min="11273" max="11273" width="9.140625" style="1" customWidth="1"/>
    <col min="11274" max="11274" width="11.85546875" style="1" customWidth="1"/>
    <col min="11275" max="11275" width="10.28515625" style="1" customWidth="1"/>
    <col min="11276" max="11520" width="9.140625" style="1"/>
    <col min="11521" max="11521" width="5.140625" style="1" customWidth="1"/>
    <col min="11522" max="11522" width="17.42578125" style="1" bestFit="1" customWidth="1"/>
    <col min="11523" max="11523" width="8.42578125" style="1" customWidth="1"/>
    <col min="11524" max="11524" width="14.42578125" style="1" bestFit="1" customWidth="1"/>
    <col min="11525" max="11525" width="9.42578125" style="1" customWidth="1"/>
    <col min="11526" max="11526" width="8.7109375" style="1" customWidth="1"/>
    <col min="11527" max="11527" width="7.140625" style="1" customWidth="1"/>
    <col min="11528" max="11528" width="9.7109375" style="1" customWidth="1"/>
    <col min="11529" max="11529" width="9.140625" style="1" customWidth="1"/>
    <col min="11530" max="11530" width="11.85546875" style="1" customWidth="1"/>
    <col min="11531" max="11531" width="10.28515625" style="1" customWidth="1"/>
    <col min="11532" max="11776" width="9.140625" style="1"/>
    <col min="11777" max="11777" width="5.140625" style="1" customWidth="1"/>
    <col min="11778" max="11778" width="17.42578125" style="1" bestFit="1" customWidth="1"/>
    <col min="11779" max="11779" width="8.42578125" style="1" customWidth="1"/>
    <col min="11780" max="11780" width="14.42578125" style="1" bestFit="1" customWidth="1"/>
    <col min="11781" max="11781" width="9.42578125" style="1" customWidth="1"/>
    <col min="11782" max="11782" width="8.7109375" style="1" customWidth="1"/>
    <col min="11783" max="11783" width="7.140625" style="1" customWidth="1"/>
    <col min="11784" max="11784" width="9.7109375" style="1" customWidth="1"/>
    <col min="11785" max="11785" width="9.140625" style="1" customWidth="1"/>
    <col min="11786" max="11786" width="11.85546875" style="1" customWidth="1"/>
    <col min="11787" max="11787" width="10.28515625" style="1" customWidth="1"/>
    <col min="11788" max="12032" width="9.140625" style="1"/>
    <col min="12033" max="12033" width="5.140625" style="1" customWidth="1"/>
    <col min="12034" max="12034" width="17.42578125" style="1" bestFit="1" customWidth="1"/>
    <col min="12035" max="12035" width="8.42578125" style="1" customWidth="1"/>
    <col min="12036" max="12036" width="14.42578125" style="1" bestFit="1" customWidth="1"/>
    <col min="12037" max="12037" width="9.42578125" style="1" customWidth="1"/>
    <col min="12038" max="12038" width="8.7109375" style="1" customWidth="1"/>
    <col min="12039" max="12039" width="7.140625" style="1" customWidth="1"/>
    <col min="12040" max="12040" width="9.7109375" style="1" customWidth="1"/>
    <col min="12041" max="12041" width="9.140625" style="1" customWidth="1"/>
    <col min="12042" max="12042" width="11.85546875" style="1" customWidth="1"/>
    <col min="12043" max="12043" width="10.28515625" style="1" customWidth="1"/>
    <col min="12044" max="12288" width="9.140625" style="1"/>
    <col min="12289" max="12289" width="5.140625" style="1" customWidth="1"/>
    <col min="12290" max="12290" width="17.42578125" style="1" bestFit="1" customWidth="1"/>
    <col min="12291" max="12291" width="8.42578125" style="1" customWidth="1"/>
    <col min="12292" max="12292" width="14.42578125" style="1" bestFit="1" customWidth="1"/>
    <col min="12293" max="12293" width="9.42578125" style="1" customWidth="1"/>
    <col min="12294" max="12294" width="8.7109375" style="1" customWidth="1"/>
    <col min="12295" max="12295" width="7.140625" style="1" customWidth="1"/>
    <col min="12296" max="12296" width="9.7109375" style="1" customWidth="1"/>
    <col min="12297" max="12297" width="9.140625" style="1" customWidth="1"/>
    <col min="12298" max="12298" width="11.85546875" style="1" customWidth="1"/>
    <col min="12299" max="12299" width="10.28515625" style="1" customWidth="1"/>
    <col min="12300" max="12544" width="9.140625" style="1"/>
    <col min="12545" max="12545" width="5.140625" style="1" customWidth="1"/>
    <col min="12546" max="12546" width="17.42578125" style="1" bestFit="1" customWidth="1"/>
    <col min="12547" max="12547" width="8.42578125" style="1" customWidth="1"/>
    <col min="12548" max="12548" width="14.42578125" style="1" bestFit="1" customWidth="1"/>
    <col min="12549" max="12549" width="9.42578125" style="1" customWidth="1"/>
    <col min="12550" max="12550" width="8.7109375" style="1" customWidth="1"/>
    <col min="12551" max="12551" width="7.140625" style="1" customWidth="1"/>
    <col min="12552" max="12552" width="9.7109375" style="1" customWidth="1"/>
    <col min="12553" max="12553" width="9.140625" style="1" customWidth="1"/>
    <col min="12554" max="12554" width="11.85546875" style="1" customWidth="1"/>
    <col min="12555" max="12555" width="10.28515625" style="1" customWidth="1"/>
    <col min="12556" max="12800" width="9.140625" style="1"/>
    <col min="12801" max="12801" width="5.140625" style="1" customWidth="1"/>
    <col min="12802" max="12802" width="17.42578125" style="1" bestFit="1" customWidth="1"/>
    <col min="12803" max="12803" width="8.42578125" style="1" customWidth="1"/>
    <col min="12804" max="12804" width="14.42578125" style="1" bestFit="1" customWidth="1"/>
    <col min="12805" max="12805" width="9.42578125" style="1" customWidth="1"/>
    <col min="12806" max="12806" width="8.7109375" style="1" customWidth="1"/>
    <col min="12807" max="12807" width="7.140625" style="1" customWidth="1"/>
    <col min="12808" max="12808" width="9.7109375" style="1" customWidth="1"/>
    <col min="12809" max="12809" width="9.140625" style="1" customWidth="1"/>
    <col min="12810" max="12810" width="11.85546875" style="1" customWidth="1"/>
    <col min="12811" max="12811" width="10.28515625" style="1" customWidth="1"/>
    <col min="12812" max="13056" width="9.140625" style="1"/>
    <col min="13057" max="13057" width="5.140625" style="1" customWidth="1"/>
    <col min="13058" max="13058" width="17.42578125" style="1" bestFit="1" customWidth="1"/>
    <col min="13059" max="13059" width="8.42578125" style="1" customWidth="1"/>
    <col min="13060" max="13060" width="14.42578125" style="1" bestFit="1" customWidth="1"/>
    <col min="13061" max="13061" width="9.42578125" style="1" customWidth="1"/>
    <col min="13062" max="13062" width="8.7109375" style="1" customWidth="1"/>
    <col min="13063" max="13063" width="7.140625" style="1" customWidth="1"/>
    <col min="13064" max="13064" width="9.7109375" style="1" customWidth="1"/>
    <col min="13065" max="13065" width="9.140625" style="1" customWidth="1"/>
    <col min="13066" max="13066" width="11.85546875" style="1" customWidth="1"/>
    <col min="13067" max="13067" width="10.28515625" style="1" customWidth="1"/>
    <col min="13068" max="13312" width="9.140625" style="1"/>
    <col min="13313" max="13313" width="5.140625" style="1" customWidth="1"/>
    <col min="13314" max="13314" width="17.42578125" style="1" bestFit="1" customWidth="1"/>
    <col min="13315" max="13315" width="8.42578125" style="1" customWidth="1"/>
    <col min="13316" max="13316" width="14.42578125" style="1" bestFit="1" customWidth="1"/>
    <col min="13317" max="13317" width="9.42578125" style="1" customWidth="1"/>
    <col min="13318" max="13318" width="8.7109375" style="1" customWidth="1"/>
    <col min="13319" max="13319" width="7.140625" style="1" customWidth="1"/>
    <col min="13320" max="13320" width="9.7109375" style="1" customWidth="1"/>
    <col min="13321" max="13321" width="9.140625" style="1" customWidth="1"/>
    <col min="13322" max="13322" width="11.85546875" style="1" customWidth="1"/>
    <col min="13323" max="13323" width="10.28515625" style="1" customWidth="1"/>
    <col min="13324" max="13568" width="9.140625" style="1"/>
    <col min="13569" max="13569" width="5.140625" style="1" customWidth="1"/>
    <col min="13570" max="13570" width="17.42578125" style="1" bestFit="1" customWidth="1"/>
    <col min="13571" max="13571" width="8.42578125" style="1" customWidth="1"/>
    <col min="13572" max="13572" width="14.42578125" style="1" bestFit="1" customWidth="1"/>
    <col min="13573" max="13573" width="9.42578125" style="1" customWidth="1"/>
    <col min="13574" max="13574" width="8.7109375" style="1" customWidth="1"/>
    <col min="13575" max="13575" width="7.140625" style="1" customWidth="1"/>
    <col min="13576" max="13576" width="9.7109375" style="1" customWidth="1"/>
    <col min="13577" max="13577" width="9.140625" style="1" customWidth="1"/>
    <col min="13578" max="13578" width="11.85546875" style="1" customWidth="1"/>
    <col min="13579" max="13579" width="10.28515625" style="1" customWidth="1"/>
    <col min="13580" max="13824" width="9.140625" style="1"/>
    <col min="13825" max="13825" width="5.140625" style="1" customWidth="1"/>
    <col min="13826" max="13826" width="17.42578125" style="1" bestFit="1" customWidth="1"/>
    <col min="13827" max="13827" width="8.42578125" style="1" customWidth="1"/>
    <col min="13828" max="13828" width="14.42578125" style="1" bestFit="1" customWidth="1"/>
    <col min="13829" max="13829" width="9.42578125" style="1" customWidth="1"/>
    <col min="13830" max="13830" width="8.7109375" style="1" customWidth="1"/>
    <col min="13831" max="13831" width="7.140625" style="1" customWidth="1"/>
    <col min="13832" max="13832" width="9.7109375" style="1" customWidth="1"/>
    <col min="13833" max="13833" width="9.140625" style="1" customWidth="1"/>
    <col min="13834" max="13834" width="11.85546875" style="1" customWidth="1"/>
    <col min="13835" max="13835" width="10.28515625" style="1" customWidth="1"/>
    <col min="13836" max="14080" width="9.140625" style="1"/>
    <col min="14081" max="14081" width="5.140625" style="1" customWidth="1"/>
    <col min="14082" max="14082" width="17.42578125" style="1" bestFit="1" customWidth="1"/>
    <col min="14083" max="14083" width="8.42578125" style="1" customWidth="1"/>
    <col min="14084" max="14084" width="14.42578125" style="1" bestFit="1" customWidth="1"/>
    <col min="14085" max="14085" width="9.42578125" style="1" customWidth="1"/>
    <col min="14086" max="14086" width="8.7109375" style="1" customWidth="1"/>
    <col min="14087" max="14087" width="7.140625" style="1" customWidth="1"/>
    <col min="14088" max="14088" width="9.7109375" style="1" customWidth="1"/>
    <col min="14089" max="14089" width="9.140625" style="1" customWidth="1"/>
    <col min="14090" max="14090" width="11.85546875" style="1" customWidth="1"/>
    <col min="14091" max="14091" width="10.28515625" style="1" customWidth="1"/>
    <col min="14092" max="14336" width="9.140625" style="1"/>
    <col min="14337" max="14337" width="5.140625" style="1" customWidth="1"/>
    <col min="14338" max="14338" width="17.42578125" style="1" bestFit="1" customWidth="1"/>
    <col min="14339" max="14339" width="8.42578125" style="1" customWidth="1"/>
    <col min="14340" max="14340" width="14.42578125" style="1" bestFit="1" customWidth="1"/>
    <col min="14341" max="14341" width="9.42578125" style="1" customWidth="1"/>
    <col min="14342" max="14342" width="8.7109375" style="1" customWidth="1"/>
    <col min="14343" max="14343" width="7.140625" style="1" customWidth="1"/>
    <col min="14344" max="14344" width="9.7109375" style="1" customWidth="1"/>
    <col min="14345" max="14345" width="9.140625" style="1" customWidth="1"/>
    <col min="14346" max="14346" width="11.85546875" style="1" customWidth="1"/>
    <col min="14347" max="14347" width="10.28515625" style="1" customWidth="1"/>
    <col min="14348" max="14592" width="9.140625" style="1"/>
    <col min="14593" max="14593" width="5.140625" style="1" customWidth="1"/>
    <col min="14594" max="14594" width="17.42578125" style="1" bestFit="1" customWidth="1"/>
    <col min="14595" max="14595" width="8.42578125" style="1" customWidth="1"/>
    <col min="14596" max="14596" width="14.42578125" style="1" bestFit="1" customWidth="1"/>
    <col min="14597" max="14597" width="9.42578125" style="1" customWidth="1"/>
    <col min="14598" max="14598" width="8.7109375" style="1" customWidth="1"/>
    <col min="14599" max="14599" width="7.140625" style="1" customWidth="1"/>
    <col min="14600" max="14600" width="9.7109375" style="1" customWidth="1"/>
    <col min="14601" max="14601" width="9.140625" style="1" customWidth="1"/>
    <col min="14602" max="14602" width="11.85546875" style="1" customWidth="1"/>
    <col min="14603" max="14603" width="10.28515625" style="1" customWidth="1"/>
    <col min="14604" max="14848" width="9.140625" style="1"/>
    <col min="14849" max="14849" width="5.140625" style="1" customWidth="1"/>
    <col min="14850" max="14850" width="17.42578125" style="1" bestFit="1" customWidth="1"/>
    <col min="14851" max="14851" width="8.42578125" style="1" customWidth="1"/>
    <col min="14852" max="14852" width="14.42578125" style="1" bestFit="1" customWidth="1"/>
    <col min="14853" max="14853" width="9.42578125" style="1" customWidth="1"/>
    <col min="14854" max="14854" width="8.7109375" style="1" customWidth="1"/>
    <col min="14855" max="14855" width="7.140625" style="1" customWidth="1"/>
    <col min="14856" max="14856" width="9.7109375" style="1" customWidth="1"/>
    <col min="14857" max="14857" width="9.140625" style="1" customWidth="1"/>
    <col min="14858" max="14858" width="11.85546875" style="1" customWidth="1"/>
    <col min="14859" max="14859" width="10.28515625" style="1" customWidth="1"/>
    <col min="14860" max="15104" width="9.140625" style="1"/>
    <col min="15105" max="15105" width="5.140625" style="1" customWidth="1"/>
    <col min="15106" max="15106" width="17.42578125" style="1" bestFit="1" customWidth="1"/>
    <col min="15107" max="15107" width="8.42578125" style="1" customWidth="1"/>
    <col min="15108" max="15108" width="14.42578125" style="1" bestFit="1" customWidth="1"/>
    <col min="15109" max="15109" width="9.42578125" style="1" customWidth="1"/>
    <col min="15110" max="15110" width="8.7109375" style="1" customWidth="1"/>
    <col min="15111" max="15111" width="7.140625" style="1" customWidth="1"/>
    <col min="15112" max="15112" width="9.7109375" style="1" customWidth="1"/>
    <col min="15113" max="15113" width="9.140625" style="1" customWidth="1"/>
    <col min="15114" max="15114" width="11.85546875" style="1" customWidth="1"/>
    <col min="15115" max="15115" width="10.28515625" style="1" customWidth="1"/>
    <col min="15116" max="15360" width="9.140625" style="1"/>
    <col min="15361" max="15361" width="5.140625" style="1" customWidth="1"/>
    <col min="15362" max="15362" width="17.42578125" style="1" bestFit="1" customWidth="1"/>
    <col min="15363" max="15363" width="8.42578125" style="1" customWidth="1"/>
    <col min="15364" max="15364" width="14.42578125" style="1" bestFit="1" customWidth="1"/>
    <col min="15365" max="15365" width="9.42578125" style="1" customWidth="1"/>
    <col min="15366" max="15366" width="8.7109375" style="1" customWidth="1"/>
    <col min="15367" max="15367" width="7.140625" style="1" customWidth="1"/>
    <col min="15368" max="15368" width="9.7109375" style="1" customWidth="1"/>
    <col min="15369" max="15369" width="9.140625" style="1" customWidth="1"/>
    <col min="15370" max="15370" width="11.85546875" style="1" customWidth="1"/>
    <col min="15371" max="15371" width="10.28515625" style="1" customWidth="1"/>
    <col min="15372" max="15616" width="9.140625" style="1"/>
    <col min="15617" max="15617" width="5.140625" style="1" customWidth="1"/>
    <col min="15618" max="15618" width="17.42578125" style="1" bestFit="1" customWidth="1"/>
    <col min="15619" max="15619" width="8.42578125" style="1" customWidth="1"/>
    <col min="15620" max="15620" width="14.42578125" style="1" bestFit="1" customWidth="1"/>
    <col min="15621" max="15621" width="9.42578125" style="1" customWidth="1"/>
    <col min="15622" max="15622" width="8.7109375" style="1" customWidth="1"/>
    <col min="15623" max="15623" width="7.140625" style="1" customWidth="1"/>
    <col min="15624" max="15624" width="9.7109375" style="1" customWidth="1"/>
    <col min="15625" max="15625" width="9.140625" style="1" customWidth="1"/>
    <col min="15626" max="15626" width="11.85546875" style="1" customWidth="1"/>
    <col min="15627" max="15627" width="10.28515625" style="1" customWidth="1"/>
    <col min="15628" max="15872" width="9.140625" style="1"/>
    <col min="15873" max="15873" width="5.140625" style="1" customWidth="1"/>
    <col min="15874" max="15874" width="17.42578125" style="1" bestFit="1" customWidth="1"/>
    <col min="15875" max="15875" width="8.42578125" style="1" customWidth="1"/>
    <col min="15876" max="15876" width="14.42578125" style="1" bestFit="1" customWidth="1"/>
    <col min="15877" max="15877" width="9.42578125" style="1" customWidth="1"/>
    <col min="15878" max="15878" width="8.7109375" style="1" customWidth="1"/>
    <col min="15879" max="15879" width="7.140625" style="1" customWidth="1"/>
    <col min="15880" max="15880" width="9.7109375" style="1" customWidth="1"/>
    <col min="15881" max="15881" width="9.140625" style="1" customWidth="1"/>
    <col min="15882" max="15882" width="11.85546875" style="1" customWidth="1"/>
    <col min="15883" max="15883" width="10.28515625" style="1" customWidth="1"/>
    <col min="15884" max="16128" width="9.140625" style="1"/>
    <col min="16129" max="16129" width="5.140625" style="1" customWidth="1"/>
    <col min="16130" max="16130" width="17.42578125" style="1" bestFit="1" customWidth="1"/>
    <col min="16131" max="16131" width="8.42578125" style="1" customWidth="1"/>
    <col min="16132" max="16132" width="14.42578125" style="1" bestFit="1" customWidth="1"/>
    <col min="16133" max="16133" width="9.42578125" style="1" customWidth="1"/>
    <col min="16134" max="16134" width="8.7109375" style="1" customWidth="1"/>
    <col min="16135" max="16135" width="7.140625" style="1" customWidth="1"/>
    <col min="16136" max="16136" width="9.7109375" style="1" customWidth="1"/>
    <col min="16137" max="16137" width="9.140625" style="1" customWidth="1"/>
    <col min="16138" max="16138" width="11.85546875" style="1" customWidth="1"/>
    <col min="16139" max="16139" width="10.28515625" style="1" customWidth="1"/>
    <col min="16140" max="16384" width="9.140625" style="1"/>
  </cols>
  <sheetData>
    <row r="1" spans="1:12" ht="19.5" customHeight="1" x14ac:dyDescent="0.25">
      <c r="A1" s="354" t="s">
        <v>696</v>
      </c>
      <c r="B1" s="354"/>
      <c r="C1" s="354"/>
      <c r="D1" s="355" t="s">
        <v>0</v>
      </c>
      <c r="E1" s="355"/>
      <c r="F1" s="355"/>
      <c r="G1" s="355"/>
      <c r="H1" s="355"/>
      <c r="I1" s="355"/>
      <c r="J1" s="355"/>
    </row>
    <row r="2" spans="1:12" ht="24" customHeight="1" x14ac:dyDescent="0.25">
      <c r="A2" s="355" t="s">
        <v>697</v>
      </c>
      <c r="B2" s="355"/>
      <c r="C2" s="355"/>
      <c r="D2" s="355" t="s">
        <v>1</v>
      </c>
      <c r="E2" s="355"/>
      <c r="F2" s="355"/>
      <c r="G2" s="355"/>
      <c r="H2" s="355"/>
      <c r="I2" s="355"/>
      <c r="J2" s="355"/>
    </row>
    <row r="3" spans="1:12" ht="10.5" customHeight="1" x14ac:dyDescent="0.25">
      <c r="A3" s="353"/>
      <c r="B3" s="353"/>
      <c r="C3" s="353"/>
      <c r="D3" s="353"/>
      <c r="E3" s="353"/>
      <c r="F3" s="353"/>
      <c r="G3" s="353"/>
      <c r="H3" s="353"/>
      <c r="I3" s="353"/>
      <c r="J3" s="353"/>
    </row>
    <row r="4" spans="1:12" ht="25.5" customHeight="1" x14ac:dyDescent="0.25">
      <c r="A4" s="351" t="s">
        <v>40</v>
      </c>
      <c r="B4" s="352"/>
      <c r="C4" s="352"/>
      <c r="D4" s="352"/>
      <c r="E4" s="352"/>
      <c r="F4" s="352"/>
      <c r="G4" s="352"/>
      <c r="H4" s="352"/>
      <c r="I4" s="352"/>
      <c r="J4" s="352"/>
    </row>
    <row r="5" spans="1:12" ht="15.75" x14ac:dyDescent="0.25">
      <c r="A5" s="357" t="s">
        <v>698</v>
      </c>
      <c r="B5" s="357"/>
      <c r="C5" s="357"/>
      <c r="D5" s="357"/>
      <c r="E5" s="357"/>
      <c r="F5" s="357"/>
      <c r="G5" s="357"/>
      <c r="H5" s="357"/>
      <c r="I5" s="357"/>
      <c r="J5" s="357"/>
    </row>
    <row r="6" spans="1:12" ht="15.75" x14ac:dyDescent="0.25">
      <c r="A6" s="358"/>
      <c r="B6" s="358"/>
      <c r="C6" s="358"/>
      <c r="D6" s="358"/>
      <c r="E6" s="358"/>
      <c r="F6" s="358"/>
      <c r="G6" s="358"/>
      <c r="H6" s="358"/>
      <c r="I6" s="358"/>
      <c r="J6" s="358"/>
    </row>
    <row r="7" spans="1:12" ht="30" customHeight="1" x14ac:dyDescent="0.25">
      <c r="A7" s="359" t="s">
        <v>2</v>
      </c>
      <c r="B7" s="360" t="s">
        <v>3</v>
      </c>
      <c r="C7" s="361" t="s">
        <v>41</v>
      </c>
      <c r="D7" s="362" t="s">
        <v>4</v>
      </c>
      <c r="E7" s="362" t="s">
        <v>5</v>
      </c>
      <c r="F7" s="362"/>
      <c r="G7" s="362"/>
      <c r="H7" s="362"/>
      <c r="I7" s="362"/>
      <c r="J7" s="360" t="s">
        <v>6</v>
      </c>
    </row>
    <row r="8" spans="1:12" ht="30" customHeight="1" x14ac:dyDescent="0.25">
      <c r="A8" s="359"/>
      <c r="B8" s="360"/>
      <c r="C8" s="361"/>
      <c r="D8" s="362"/>
      <c r="E8" s="2" t="s">
        <v>7</v>
      </c>
      <c r="F8" s="2" t="s">
        <v>8</v>
      </c>
      <c r="G8" s="2" t="s">
        <v>9</v>
      </c>
      <c r="H8" s="2" t="s">
        <v>10</v>
      </c>
      <c r="I8" s="2" t="s">
        <v>11</v>
      </c>
      <c r="J8" s="360"/>
    </row>
    <row r="9" spans="1:12" s="5" customFormat="1" ht="15.75" x14ac:dyDescent="0.25">
      <c r="A9" s="3">
        <v>-1</v>
      </c>
      <c r="B9" s="3">
        <v>-2</v>
      </c>
      <c r="C9" s="3">
        <v>-3</v>
      </c>
      <c r="D9" s="3" t="s">
        <v>39</v>
      </c>
      <c r="E9" s="3">
        <v>-5</v>
      </c>
      <c r="F9" s="3">
        <v>-6</v>
      </c>
      <c r="G9" s="3">
        <v>-7</v>
      </c>
      <c r="H9" s="3">
        <v>-8</v>
      </c>
      <c r="I9" s="3">
        <v>-9</v>
      </c>
      <c r="J9" s="3">
        <v>-10</v>
      </c>
      <c r="K9" s="4"/>
    </row>
    <row r="10" spans="1:12" s="11" customFormat="1" ht="20.25" customHeight="1" x14ac:dyDescent="0.25">
      <c r="A10" s="6"/>
      <c r="B10" s="7" t="s">
        <v>12</v>
      </c>
      <c r="C10" s="8">
        <f t="shared" ref="C10:I10" si="0">SUM(C11:C23)</f>
        <v>216</v>
      </c>
      <c r="D10" s="9">
        <f t="shared" si="0"/>
        <v>908.81999999999994</v>
      </c>
      <c r="E10" s="9">
        <f t="shared" si="0"/>
        <v>279.12</v>
      </c>
      <c r="F10" s="9">
        <f t="shared" si="0"/>
        <v>0</v>
      </c>
      <c r="G10" s="9">
        <f t="shared" si="0"/>
        <v>21.18</v>
      </c>
      <c r="H10" s="9">
        <f t="shared" si="0"/>
        <v>290.42</v>
      </c>
      <c r="I10" s="9">
        <f t="shared" si="0"/>
        <v>318.10000000000002</v>
      </c>
      <c r="J10" s="10"/>
    </row>
    <row r="11" spans="1:12" ht="20.25" customHeight="1" x14ac:dyDescent="0.25">
      <c r="A11" s="12">
        <v>1</v>
      </c>
      <c r="B11" s="13" t="s">
        <v>13</v>
      </c>
      <c r="C11" s="14">
        <f>+'1.1.TP'!A16</f>
        <v>5</v>
      </c>
      <c r="D11" s="9">
        <f t="shared" ref="D11:D23" si="1">+E11+F11+G11+H11+I11</f>
        <v>1.47</v>
      </c>
      <c r="E11" s="15">
        <f>+'1.1.TP'!D16</f>
        <v>1.1599999999999999</v>
      </c>
      <c r="F11" s="15">
        <f>+'1.1.TP'!E16</f>
        <v>0</v>
      </c>
      <c r="G11" s="15">
        <f>+'1.1.TP'!F16</f>
        <v>0</v>
      </c>
      <c r="H11" s="15">
        <f>+'1.1.TP'!G16</f>
        <v>0</v>
      </c>
      <c r="I11" s="15">
        <f>+'1.1.TP'!H16</f>
        <v>0.31000000000000005</v>
      </c>
      <c r="J11" s="16" t="s">
        <v>14</v>
      </c>
      <c r="K11" s="17"/>
      <c r="L11" s="18"/>
    </row>
    <row r="12" spans="1:12" ht="20.25" customHeight="1" x14ac:dyDescent="0.25">
      <c r="A12" s="12">
        <v>2</v>
      </c>
      <c r="B12" s="13" t="s">
        <v>15</v>
      </c>
      <c r="C12" s="14">
        <f>+'1.2.TX Kỳ Anh'!A40</f>
        <v>21</v>
      </c>
      <c r="D12" s="9">
        <f t="shared" si="1"/>
        <v>206.11</v>
      </c>
      <c r="E12" s="15">
        <f>+'1.2.TX Kỳ Anh'!D40</f>
        <v>23.4</v>
      </c>
      <c r="F12" s="15">
        <f>+'1.2.TX Kỳ Anh'!E40</f>
        <v>0</v>
      </c>
      <c r="G12" s="15">
        <f>+'1.2.TX Kỳ Anh'!F40</f>
        <v>0</v>
      </c>
      <c r="H12" s="15">
        <f>+'1.2.TX Kỳ Anh'!G40</f>
        <v>130.93</v>
      </c>
      <c r="I12" s="15">
        <f>+'1.2.TX Kỳ Anh'!H40</f>
        <v>51.78</v>
      </c>
      <c r="J12" s="16" t="s">
        <v>16</v>
      </c>
      <c r="K12" s="17"/>
      <c r="L12" s="18"/>
    </row>
    <row r="13" spans="1:12" ht="20.25" customHeight="1" x14ac:dyDescent="0.25">
      <c r="A13" s="12">
        <v>3</v>
      </c>
      <c r="B13" s="13" t="s">
        <v>17</v>
      </c>
      <c r="C13" s="14">
        <f>+'1.3.TX HL'!A15</f>
        <v>3</v>
      </c>
      <c r="D13" s="9">
        <f t="shared" si="1"/>
        <v>1.72</v>
      </c>
      <c r="E13" s="15">
        <f>+'1.3.TX HL'!D15</f>
        <v>0.52</v>
      </c>
      <c r="F13" s="15">
        <f>+'1.3.TX HL'!E15</f>
        <v>0</v>
      </c>
      <c r="G13" s="15">
        <f>+'1.3.TX HL'!F15</f>
        <v>0.09</v>
      </c>
      <c r="H13" s="15">
        <f>+'1.3.TX HL'!G15</f>
        <v>0.28999999999999998</v>
      </c>
      <c r="I13" s="15">
        <f>+'1.3.TX HL'!H15</f>
        <v>0.82000000000000006</v>
      </c>
      <c r="J13" s="16" t="s">
        <v>18</v>
      </c>
      <c r="K13" s="17"/>
      <c r="L13" s="18"/>
    </row>
    <row r="14" spans="1:12" ht="20.25" customHeight="1" x14ac:dyDescent="0.25">
      <c r="A14" s="12">
        <v>4</v>
      </c>
      <c r="B14" s="13" t="s">
        <v>19</v>
      </c>
      <c r="C14" s="14">
        <f>+'1.4.Kỳ Anh'!A29</f>
        <v>12</v>
      </c>
      <c r="D14" s="9">
        <f t="shared" si="1"/>
        <v>32.770000000000003</v>
      </c>
      <c r="E14" s="15">
        <f>+'1.4.Kỳ Anh'!D29</f>
        <v>8.57</v>
      </c>
      <c r="F14" s="15">
        <f>+'1.4.Kỳ Anh'!E29</f>
        <v>0</v>
      </c>
      <c r="G14" s="15">
        <f>+'1.4.Kỳ Anh'!F29</f>
        <v>0</v>
      </c>
      <c r="H14" s="15">
        <f>+'1.4.Kỳ Anh'!G29</f>
        <v>20.78</v>
      </c>
      <c r="I14" s="15">
        <f>+'1.4.Kỳ Anh'!H29</f>
        <v>3.42</v>
      </c>
      <c r="J14" s="16" t="s">
        <v>20</v>
      </c>
      <c r="K14" s="17"/>
      <c r="L14" s="18"/>
    </row>
    <row r="15" spans="1:12" ht="20.25" customHeight="1" x14ac:dyDescent="0.25">
      <c r="A15" s="12">
        <v>5</v>
      </c>
      <c r="B15" s="13" t="s">
        <v>21</v>
      </c>
      <c r="C15" s="14">
        <f>+'1.5.C Xuyên'!A33</f>
        <v>19</v>
      </c>
      <c r="D15" s="9">
        <f t="shared" si="1"/>
        <v>37.769999999999996</v>
      </c>
      <c r="E15" s="15">
        <f>+'1.5.C Xuyên'!D33</f>
        <v>25.849999999999994</v>
      </c>
      <c r="F15" s="15">
        <f>+'1.5.C Xuyên'!E33</f>
        <v>0</v>
      </c>
      <c r="G15" s="15">
        <f>+'1.5.C Xuyên'!F33</f>
        <v>0</v>
      </c>
      <c r="H15" s="15">
        <f>+'1.5.C Xuyên'!G33</f>
        <v>0</v>
      </c>
      <c r="I15" s="15">
        <f>+'1.5.C Xuyên'!H33</f>
        <v>11.92</v>
      </c>
      <c r="J15" s="16" t="s">
        <v>22</v>
      </c>
      <c r="K15" s="17"/>
      <c r="L15" s="18"/>
    </row>
    <row r="16" spans="1:12" ht="20.25" customHeight="1" x14ac:dyDescent="0.25">
      <c r="A16" s="12">
        <v>6</v>
      </c>
      <c r="B16" s="13" t="s">
        <v>23</v>
      </c>
      <c r="C16" s="14">
        <f>+'1.6.Th Hà'!A71</f>
        <v>49</v>
      </c>
      <c r="D16" s="9">
        <f t="shared" si="1"/>
        <v>275.10000000000002</v>
      </c>
      <c r="E16" s="15">
        <f>+'1.6.Th Hà'!D71</f>
        <v>141.1</v>
      </c>
      <c r="F16" s="15">
        <f>+'1.6.Th Hà'!E71</f>
        <v>0</v>
      </c>
      <c r="G16" s="15">
        <f>+'1.6.Th Hà'!F71</f>
        <v>13.08</v>
      </c>
      <c r="H16" s="15">
        <f>+'1.6.Th Hà'!G71</f>
        <v>62.27</v>
      </c>
      <c r="I16" s="15">
        <f>+'1.6.Th Hà'!H71</f>
        <v>58.65</v>
      </c>
      <c r="J16" s="16" t="s">
        <v>24</v>
      </c>
      <c r="K16" s="17"/>
      <c r="L16" s="18"/>
    </row>
    <row r="17" spans="1:12" ht="20.25" customHeight="1" x14ac:dyDescent="0.25">
      <c r="A17" s="12">
        <v>7</v>
      </c>
      <c r="B17" s="13" t="s">
        <v>25</v>
      </c>
      <c r="C17" s="14">
        <f>+'1.7.Can Lộc'!A39</f>
        <v>23</v>
      </c>
      <c r="D17" s="9">
        <f t="shared" si="1"/>
        <v>65.38000000000001</v>
      </c>
      <c r="E17" s="15">
        <f>+'1.7.Can Lộc'!D39</f>
        <v>50.310000000000009</v>
      </c>
      <c r="F17" s="15">
        <f>+'1.7.Can Lộc'!E39</f>
        <v>0</v>
      </c>
      <c r="G17" s="15">
        <f>+'1.7.Can Lộc'!F39</f>
        <v>0</v>
      </c>
      <c r="H17" s="15">
        <f>+'1.7.Can Lộc'!G39</f>
        <v>13.48</v>
      </c>
      <c r="I17" s="15">
        <f>+'1.7.Can Lộc'!H39</f>
        <v>1.59</v>
      </c>
      <c r="J17" s="16" t="s">
        <v>26</v>
      </c>
      <c r="K17" s="17"/>
      <c r="L17" s="18"/>
    </row>
    <row r="18" spans="1:12" ht="20.25" customHeight="1" x14ac:dyDescent="0.25">
      <c r="A18" s="12">
        <v>8</v>
      </c>
      <c r="B18" s="13" t="s">
        <v>27</v>
      </c>
      <c r="C18" s="14">
        <f>+'1.8.Lộc Hà'!A31</f>
        <v>15</v>
      </c>
      <c r="D18" s="9">
        <f t="shared" si="1"/>
        <v>11.920000000000002</v>
      </c>
      <c r="E18" s="15">
        <f>+'1.8.Lộc Hà'!D31</f>
        <v>7.3900000000000006</v>
      </c>
      <c r="F18" s="15">
        <f>+'1.8.Lộc Hà'!E31</f>
        <v>0</v>
      </c>
      <c r="G18" s="15">
        <f>+'1.8.Lộc Hà'!F31</f>
        <v>0</v>
      </c>
      <c r="H18" s="15">
        <f>+'1.8.Lộc Hà'!G31</f>
        <v>0.35</v>
      </c>
      <c r="I18" s="15">
        <f>+'1.8.Lộc Hà'!H31</f>
        <v>4.1800000000000006</v>
      </c>
      <c r="J18" s="16" t="s">
        <v>28</v>
      </c>
      <c r="K18" s="17"/>
      <c r="L18" s="18"/>
    </row>
    <row r="19" spans="1:12" ht="20.25" customHeight="1" x14ac:dyDescent="0.25">
      <c r="A19" s="12">
        <v>9</v>
      </c>
      <c r="B19" s="13" t="s">
        <v>29</v>
      </c>
      <c r="C19" s="14">
        <f>+'1.9.Nghi X'!A22</f>
        <v>9</v>
      </c>
      <c r="D19" s="9">
        <f t="shared" si="1"/>
        <v>170.9</v>
      </c>
      <c r="E19" s="15">
        <f>+'1.9.Nghi X'!D22</f>
        <v>10.47</v>
      </c>
      <c r="F19" s="15">
        <f>+'1.9.Nghi X'!E22</f>
        <v>0</v>
      </c>
      <c r="G19" s="15">
        <f>+'1.9.Nghi X'!F22</f>
        <v>8.01</v>
      </c>
      <c r="H19" s="15">
        <f>+'1.9.Nghi X'!G22</f>
        <v>0.01</v>
      </c>
      <c r="I19" s="15">
        <f>+'1.9.Nghi X'!H22</f>
        <v>152.41</v>
      </c>
      <c r="J19" s="16" t="s">
        <v>30</v>
      </c>
      <c r="K19" s="17"/>
      <c r="L19" s="18"/>
    </row>
    <row r="20" spans="1:12" ht="20.25" customHeight="1" x14ac:dyDescent="0.25">
      <c r="A20" s="12">
        <v>10</v>
      </c>
      <c r="B20" s="13" t="s">
        <v>31</v>
      </c>
      <c r="C20" s="14">
        <f>+'1.10.Đức Thọ'!A23</f>
        <v>10</v>
      </c>
      <c r="D20" s="9">
        <f t="shared" si="1"/>
        <v>5.63</v>
      </c>
      <c r="E20" s="15">
        <f>+'1.10.Đức Thọ'!D23</f>
        <v>3.9299999999999997</v>
      </c>
      <c r="F20" s="15">
        <f>+'1.10.Đức Thọ'!E23</f>
        <v>0</v>
      </c>
      <c r="G20" s="15">
        <f>+'1.10.Đức Thọ'!F23</f>
        <v>0</v>
      </c>
      <c r="H20" s="15">
        <f>+'1.10.Đức Thọ'!G23</f>
        <v>0</v>
      </c>
      <c r="I20" s="15">
        <f>+'1.10.Đức Thọ'!H23</f>
        <v>1.7</v>
      </c>
      <c r="J20" s="16" t="s">
        <v>32</v>
      </c>
      <c r="K20" s="17"/>
      <c r="L20" s="18"/>
    </row>
    <row r="21" spans="1:12" ht="20.25" customHeight="1" x14ac:dyDescent="0.25">
      <c r="A21" s="12">
        <v>11</v>
      </c>
      <c r="B21" s="13" t="s">
        <v>33</v>
      </c>
      <c r="C21" s="14">
        <f>+'1.11.H Sơn'!A39</f>
        <v>23</v>
      </c>
      <c r="D21" s="9">
        <f t="shared" si="1"/>
        <v>35.299999999999997</v>
      </c>
      <c r="E21" s="15">
        <f>+'1.11.H Sơn'!D39</f>
        <v>5.0200000000000005</v>
      </c>
      <c r="F21" s="15">
        <f>+'1.11.H Sơn'!E39</f>
        <v>0</v>
      </c>
      <c r="G21" s="15">
        <f>+'1.11.H Sơn'!F39</f>
        <v>0</v>
      </c>
      <c r="H21" s="15">
        <f>+'1.11.H Sơn'!G39</f>
        <v>18.329999999999998</v>
      </c>
      <c r="I21" s="15">
        <f>+'1.11.H Sơn'!H39</f>
        <v>11.95</v>
      </c>
      <c r="J21" s="16" t="s">
        <v>34</v>
      </c>
      <c r="K21" s="17"/>
      <c r="L21" s="18"/>
    </row>
    <row r="22" spans="1:12" ht="20.25" customHeight="1" x14ac:dyDescent="0.25">
      <c r="A22" s="12">
        <v>12</v>
      </c>
      <c r="B22" s="13" t="s">
        <v>35</v>
      </c>
      <c r="C22" s="14">
        <f>+'1.12.Vũ Q'!A41</f>
        <v>22</v>
      </c>
      <c r="D22" s="9">
        <f t="shared" si="1"/>
        <v>22.909999999999997</v>
      </c>
      <c r="E22" s="15">
        <f>+'1.12.Vũ Q'!D41</f>
        <v>1.4</v>
      </c>
      <c r="F22" s="15">
        <f>+'1.12.Vũ Q'!E41</f>
        <v>0</v>
      </c>
      <c r="G22" s="15">
        <f>+'1.12.Vũ Q'!F41</f>
        <v>0</v>
      </c>
      <c r="H22" s="15">
        <f>+'1.12.Vũ Q'!G41</f>
        <v>4.5</v>
      </c>
      <c r="I22" s="15">
        <f>+'1.12.Vũ Q'!H41</f>
        <v>17.009999999999998</v>
      </c>
      <c r="J22" s="16" t="s">
        <v>36</v>
      </c>
      <c r="K22" s="17"/>
      <c r="L22" s="18"/>
    </row>
    <row r="23" spans="1:12" ht="20.25" customHeight="1" x14ac:dyDescent="0.25">
      <c r="A23" s="12">
        <v>13</v>
      </c>
      <c r="B23" s="13" t="s">
        <v>37</v>
      </c>
      <c r="C23" s="14">
        <f>+'1.13.H Khê'!A18</f>
        <v>5</v>
      </c>
      <c r="D23" s="9">
        <f t="shared" si="1"/>
        <v>41.84</v>
      </c>
      <c r="E23" s="15">
        <f>+'1.13.H Khê'!D18</f>
        <v>0</v>
      </c>
      <c r="F23" s="15">
        <f>+'1.13.H Khê'!E18</f>
        <v>0</v>
      </c>
      <c r="G23" s="15">
        <f>+'1.13.H Khê'!F18</f>
        <v>0</v>
      </c>
      <c r="H23" s="15">
        <f>+'1.13.H Khê'!G18</f>
        <v>39.480000000000004</v>
      </c>
      <c r="I23" s="15">
        <f>+'1.13.H Khê'!H18</f>
        <v>2.3600000000000003</v>
      </c>
      <c r="J23" s="16" t="s">
        <v>38</v>
      </c>
      <c r="K23" s="17"/>
      <c r="L23" s="18"/>
    </row>
    <row r="24" spans="1:12" ht="14.25" customHeight="1" x14ac:dyDescent="0.25"/>
    <row r="25" spans="1:12" ht="23.25" customHeight="1" x14ac:dyDescent="0.25">
      <c r="H25" s="356" t="s">
        <v>699</v>
      </c>
      <c r="I25" s="356"/>
      <c r="J25" s="356"/>
    </row>
  </sheetData>
  <mergeCells count="15">
    <mergeCell ref="H25:J25"/>
    <mergeCell ref="A5:J5"/>
    <mergeCell ref="A6:J6"/>
    <mergeCell ref="A7:A8"/>
    <mergeCell ref="B7:B8"/>
    <mergeCell ref="C7:C8"/>
    <mergeCell ref="D7:D8"/>
    <mergeCell ref="E7:I7"/>
    <mergeCell ref="J7:J8"/>
    <mergeCell ref="A4:J4"/>
    <mergeCell ref="A3:J3"/>
    <mergeCell ref="A1:C1"/>
    <mergeCell ref="A2:C2"/>
    <mergeCell ref="D1:J1"/>
    <mergeCell ref="D2:J2"/>
  </mergeCells>
  <printOptions horizontalCentered="1"/>
  <pageMargins left="0.39370078740157499" right="0.32" top="0.69" bottom="0.39370078740157499" header="0.118110236220472" footer="0.27559055118110198"/>
  <pageSetup paperSize="9" fitToHeight="100" orientation="landscape" r:id="rId1"/>
  <headerFooter>
    <oddFooter>&amp;L&amp;"Times New Roman,nghiêng"&amp;9Phụ lục &amp;A&amp;R&amp;10&amp;P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topLeftCell="A7" workbookViewId="0">
      <selection activeCell="G17" sqref="G17"/>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50" ht="15.75" customHeight="1" x14ac:dyDescent="0.25">
      <c r="A1" s="354" t="str">
        <f>+'1.THD.T'!A1:C1</f>
        <v>HỘI ĐỒNG NHÂN DÂN</v>
      </c>
      <c r="B1" s="354"/>
      <c r="C1" s="354"/>
      <c r="D1" s="354"/>
      <c r="E1" s="355" t="s">
        <v>0</v>
      </c>
      <c r="F1" s="355"/>
      <c r="G1" s="355"/>
      <c r="H1" s="355"/>
      <c r="I1" s="355"/>
      <c r="J1" s="355"/>
      <c r="K1" s="355"/>
    </row>
    <row r="2" spans="1:50" ht="15.75" customHeight="1" x14ac:dyDescent="0.25">
      <c r="A2" s="355" t="str">
        <f>+'1.THD.T'!A2:C2</f>
        <v>TỈNH HÀ TĨNH</v>
      </c>
      <c r="B2" s="355"/>
      <c r="C2" s="355"/>
      <c r="D2" s="355"/>
      <c r="E2" s="355" t="s">
        <v>1</v>
      </c>
      <c r="F2" s="355"/>
      <c r="G2" s="355"/>
      <c r="H2" s="355"/>
      <c r="I2" s="355"/>
      <c r="J2" s="355"/>
      <c r="K2" s="355"/>
    </row>
    <row r="3" spans="1:50" x14ac:dyDescent="0.25">
      <c r="A3" s="353"/>
      <c r="B3" s="353"/>
      <c r="C3" s="353"/>
      <c r="D3" s="353"/>
      <c r="E3" s="353"/>
      <c r="F3" s="353"/>
      <c r="G3" s="353"/>
      <c r="H3" s="353"/>
      <c r="I3" s="353"/>
      <c r="J3" s="353"/>
      <c r="K3" s="353"/>
    </row>
    <row r="4" spans="1:50" ht="18.75" customHeight="1" x14ac:dyDescent="0.25">
      <c r="A4" s="351" t="s">
        <v>63</v>
      </c>
      <c r="B4" s="351"/>
      <c r="C4" s="351"/>
      <c r="D4" s="351"/>
      <c r="E4" s="351"/>
      <c r="F4" s="351"/>
      <c r="G4" s="351"/>
      <c r="H4" s="351"/>
      <c r="I4" s="351"/>
      <c r="J4" s="351"/>
      <c r="K4" s="351"/>
    </row>
    <row r="5" spans="1:50" x14ac:dyDescent="0.25">
      <c r="A5" s="351" t="s">
        <v>64</v>
      </c>
      <c r="B5" s="351"/>
      <c r="C5" s="351"/>
      <c r="D5" s="351"/>
      <c r="E5" s="351"/>
      <c r="F5" s="351"/>
      <c r="G5" s="351"/>
      <c r="H5" s="351"/>
      <c r="I5" s="351"/>
      <c r="J5" s="351"/>
      <c r="K5" s="351"/>
    </row>
    <row r="6" spans="1:50"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50" x14ac:dyDescent="0.25">
      <c r="A7" s="21"/>
      <c r="B7" s="21"/>
      <c r="C7" s="21"/>
      <c r="D7" s="21"/>
      <c r="E7" s="21"/>
      <c r="F7" s="21"/>
      <c r="G7" s="21"/>
      <c r="H7" s="21"/>
      <c r="I7" s="21"/>
      <c r="J7" s="21"/>
    </row>
    <row r="8" spans="1:50" ht="20.25" customHeight="1" x14ac:dyDescent="0.25">
      <c r="A8" s="368" t="s">
        <v>2</v>
      </c>
      <c r="B8" s="369" t="s">
        <v>42</v>
      </c>
      <c r="C8" s="370" t="s">
        <v>4</v>
      </c>
      <c r="D8" s="370" t="s">
        <v>43</v>
      </c>
      <c r="E8" s="370"/>
      <c r="F8" s="370"/>
      <c r="G8" s="370"/>
      <c r="H8" s="370"/>
      <c r="I8" s="371" t="s">
        <v>44</v>
      </c>
      <c r="J8" s="365" t="s">
        <v>46</v>
      </c>
      <c r="K8" s="367" t="s">
        <v>47</v>
      </c>
    </row>
    <row r="9" spans="1:50" ht="27.75" customHeight="1" x14ac:dyDescent="0.25">
      <c r="A9" s="368"/>
      <c r="B9" s="369"/>
      <c r="C9" s="370"/>
      <c r="D9" s="32" t="s">
        <v>7</v>
      </c>
      <c r="E9" s="32" t="s">
        <v>45</v>
      </c>
      <c r="F9" s="32" t="s">
        <v>9</v>
      </c>
      <c r="G9" s="32" t="s">
        <v>10</v>
      </c>
      <c r="H9" s="32" t="s">
        <v>11</v>
      </c>
      <c r="I9" s="372"/>
      <c r="J9" s="366"/>
      <c r="K9" s="367"/>
    </row>
    <row r="10" spans="1:50" s="42" customFormat="1" x14ac:dyDescent="0.25">
      <c r="A10" s="28" t="s">
        <v>73</v>
      </c>
      <c r="B10" s="331" t="s">
        <v>371</v>
      </c>
      <c r="C10" s="344">
        <f t="shared" ref="C10:H10" si="0">SUM(C11:C12)</f>
        <v>0.30000000000000004</v>
      </c>
      <c r="D10" s="344">
        <f t="shared" si="0"/>
        <v>7.0000000000000007E-2</v>
      </c>
      <c r="E10" s="344"/>
      <c r="F10" s="344">
        <f t="shared" si="0"/>
        <v>0.01</v>
      </c>
      <c r="G10" s="344">
        <f t="shared" si="0"/>
        <v>0.01</v>
      </c>
      <c r="H10" s="344">
        <f t="shared" si="0"/>
        <v>0.21</v>
      </c>
      <c r="I10" s="87"/>
      <c r="J10" s="88"/>
      <c r="K10" s="89"/>
      <c r="L10" s="332"/>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row>
    <row r="11" spans="1:50" s="42" customFormat="1" ht="112.5" customHeight="1" x14ac:dyDescent="0.25">
      <c r="A11" s="88">
        <v>1</v>
      </c>
      <c r="B11" s="90" t="s">
        <v>662</v>
      </c>
      <c r="C11" s="345">
        <v>7.0000000000000007E-2</v>
      </c>
      <c r="D11" s="345">
        <v>0.05</v>
      </c>
      <c r="E11" s="91"/>
      <c r="F11" s="345"/>
      <c r="G11" s="345"/>
      <c r="H11" s="345">
        <v>0.02</v>
      </c>
      <c r="I11" s="88" t="s">
        <v>197</v>
      </c>
      <c r="J11" s="88" t="s">
        <v>198</v>
      </c>
      <c r="K11" s="89"/>
      <c r="L11" s="332"/>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row>
    <row r="12" spans="1:50" s="42" customFormat="1" ht="103.5" customHeight="1" x14ac:dyDescent="0.25">
      <c r="A12" s="88">
        <v>2</v>
      </c>
      <c r="B12" s="90" t="s">
        <v>199</v>
      </c>
      <c r="C12" s="345">
        <v>0.23</v>
      </c>
      <c r="D12" s="345">
        <v>0.02</v>
      </c>
      <c r="E12" s="91"/>
      <c r="F12" s="345">
        <v>0.01</v>
      </c>
      <c r="G12" s="345">
        <v>0.01</v>
      </c>
      <c r="H12" s="345">
        <v>0.19</v>
      </c>
      <c r="I12" s="88" t="s">
        <v>200</v>
      </c>
      <c r="J12" s="88" t="s">
        <v>663</v>
      </c>
      <c r="K12" s="89"/>
      <c r="L12" s="332"/>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row>
    <row r="13" spans="1:50" s="42" customFormat="1" ht="17.45" customHeight="1" x14ac:dyDescent="0.25">
      <c r="A13" s="28" t="s">
        <v>78</v>
      </c>
      <c r="B13" s="334" t="s">
        <v>416</v>
      </c>
      <c r="C13" s="344">
        <f t="shared" ref="C13:H13" si="1">SUM(C14:C17)</f>
        <v>167</v>
      </c>
      <c r="D13" s="344">
        <f t="shared" si="1"/>
        <v>10.4</v>
      </c>
      <c r="E13" s="344"/>
      <c r="F13" s="344">
        <f t="shared" si="1"/>
        <v>8</v>
      </c>
      <c r="G13" s="344"/>
      <c r="H13" s="344">
        <f t="shared" si="1"/>
        <v>148.6</v>
      </c>
      <c r="I13" s="87"/>
      <c r="J13" s="87"/>
      <c r="K13" s="92"/>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row>
    <row r="14" spans="1:50" s="42" customFormat="1" ht="110.25" x14ac:dyDescent="0.25">
      <c r="A14" s="88">
        <v>1</v>
      </c>
      <c r="B14" s="90" t="s">
        <v>664</v>
      </c>
      <c r="C14" s="345">
        <v>1.6</v>
      </c>
      <c r="D14" s="345">
        <v>0.5</v>
      </c>
      <c r="E14" s="45"/>
      <c r="F14" s="345"/>
      <c r="G14" s="345"/>
      <c r="H14" s="345">
        <v>1.1000000000000001</v>
      </c>
      <c r="I14" s="88" t="s">
        <v>201</v>
      </c>
      <c r="J14" s="93" t="s">
        <v>665</v>
      </c>
      <c r="K14" s="89"/>
      <c r="L14" s="332"/>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row>
    <row r="15" spans="1:50" s="42" customFormat="1" ht="47.25" x14ac:dyDescent="0.25">
      <c r="A15" s="88">
        <v>2</v>
      </c>
      <c r="B15" s="90" t="s">
        <v>666</v>
      </c>
      <c r="C15" s="345">
        <v>0.5</v>
      </c>
      <c r="D15" s="345"/>
      <c r="E15" s="91"/>
      <c r="F15" s="345"/>
      <c r="G15" s="345"/>
      <c r="H15" s="345">
        <v>0.5</v>
      </c>
      <c r="I15" s="88" t="s">
        <v>667</v>
      </c>
      <c r="J15" s="94" t="s">
        <v>205</v>
      </c>
      <c r="K15" s="89"/>
      <c r="L15" s="332"/>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row>
    <row r="16" spans="1:50" s="42" customFormat="1" ht="31.5" x14ac:dyDescent="0.25">
      <c r="A16" s="88">
        <v>3</v>
      </c>
      <c r="B16" s="90" t="s">
        <v>202</v>
      </c>
      <c r="C16" s="345">
        <v>0.4</v>
      </c>
      <c r="D16" s="345">
        <v>0.4</v>
      </c>
      <c r="E16" s="91"/>
      <c r="F16" s="345"/>
      <c r="G16" s="345"/>
      <c r="H16" s="345"/>
      <c r="I16" s="88" t="s">
        <v>203</v>
      </c>
      <c r="J16" s="93" t="s">
        <v>204</v>
      </c>
      <c r="K16" s="89"/>
      <c r="L16" s="332"/>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row>
    <row r="17" spans="1:51" s="42" customFormat="1" ht="50.25" customHeight="1" x14ac:dyDescent="0.25">
      <c r="A17" s="88">
        <v>4</v>
      </c>
      <c r="B17" s="90" t="s">
        <v>700</v>
      </c>
      <c r="C17" s="345">
        <f>+D17+E17+F17+G17+H17</f>
        <v>164.5</v>
      </c>
      <c r="D17" s="345">
        <v>9.5</v>
      </c>
      <c r="E17" s="91"/>
      <c r="F17" s="345">
        <v>8</v>
      </c>
      <c r="G17" s="345"/>
      <c r="H17" s="345">
        <v>147</v>
      </c>
      <c r="I17" s="88" t="s">
        <v>206</v>
      </c>
      <c r="J17" s="12" t="s">
        <v>668</v>
      </c>
      <c r="K17" s="95"/>
      <c r="L17" s="33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row>
    <row r="18" spans="1:51" s="42" customFormat="1" ht="18.600000000000001" customHeight="1" x14ac:dyDescent="0.25">
      <c r="A18" s="335" t="s">
        <v>92</v>
      </c>
      <c r="B18" s="331" t="s">
        <v>669</v>
      </c>
      <c r="C18" s="29">
        <f t="shared" ref="C18:H18" si="2">SUM(C19:C21)</f>
        <v>3.6</v>
      </c>
      <c r="D18" s="29"/>
      <c r="E18" s="29"/>
      <c r="F18" s="29"/>
      <c r="G18" s="29"/>
      <c r="H18" s="29">
        <f t="shared" si="2"/>
        <v>3.6</v>
      </c>
      <c r="I18" s="87"/>
      <c r="J18" s="28"/>
      <c r="K18" s="336"/>
      <c r="L18" s="61"/>
      <c r="M18" s="337"/>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row>
    <row r="19" spans="1:51" s="42" customFormat="1" ht="47.25" x14ac:dyDescent="0.25">
      <c r="A19" s="43">
        <v>1</v>
      </c>
      <c r="B19" s="90" t="s">
        <v>670</v>
      </c>
      <c r="C19" s="346">
        <v>1</v>
      </c>
      <c r="D19" s="345"/>
      <c r="E19" s="345"/>
      <c r="F19" s="91"/>
      <c r="G19" s="345"/>
      <c r="H19" s="346">
        <v>1</v>
      </c>
      <c r="I19" s="333" t="s">
        <v>671</v>
      </c>
      <c r="J19" s="88" t="s">
        <v>672</v>
      </c>
      <c r="K19" s="13"/>
      <c r="L19" s="61"/>
      <c r="M19" s="332"/>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row>
    <row r="20" spans="1:51" s="42" customFormat="1" ht="31.5" x14ac:dyDescent="0.25">
      <c r="A20" s="88">
        <v>2</v>
      </c>
      <c r="B20" s="90" t="s">
        <v>673</v>
      </c>
      <c r="C20" s="345">
        <v>0.5</v>
      </c>
      <c r="D20" s="345"/>
      <c r="E20" s="91"/>
      <c r="F20" s="345"/>
      <c r="G20" s="345"/>
      <c r="H20" s="345">
        <v>0.5</v>
      </c>
      <c r="I20" s="88" t="s">
        <v>674</v>
      </c>
      <c r="J20" s="12" t="s">
        <v>675</v>
      </c>
      <c r="K20" s="89"/>
      <c r="L20" s="33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row>
    <row r="21" spans="1:51" s="42" customFormat="1" ht="63" x14ac:dyDescent="0.25">
      <c r="A21" s="88">
        <v>3</v>
      </c>
      <c r="B21" s="90" t="s">
        <v>676</v>
      </c>
      <c r="C21" s="345">
        <v>2.1</v>
      </c>
      <c r="D21" s="345"/>
      <c r="E21" s="91"/>
      <c r="F21" s="345"/>
      <c r="G21" s="345"/>
      <c r="H21" s="345">
        <v>2.1</v>
      </c>
      <c r="I21" s="88" t="s">
        <v>671</v>
      </c>
      <c r="J21" s="12" t="s">
        <v>677</v>
      </c>
      <c r="K21" s="89"/>
      <c r="L21" s="332"/>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row>
    <row r="22" spans="1:51" x14ac:dyDescent="0.25">
      <c r="A22" s="28">
        <f>+A21+A17+A12</f>
        <v>9</v>
      </c>
      <c r="B22" s="22" t="s">
        <v>678</v>
      </c>
      <c r="C22" s="29">
        <f>+C18+C13+C10</f>
        <v>170.9</v>
      </c>
      <c r="D22" s="29">
        <f t="shared" ref="D22:H22" si="3">+D18+D13+D10</f>
        <v>10.47</v>
      </c>
      <c r="E22" s="29"/>
      <c r="F22" s="29">
        <f t="shared" si="3"/>
        <v>8.01</v>
      </c>
      <c r="G22" s="29">
        <f t="shared" si="3"/>
        <v>0.01</v>
      </c>
      <c r="H22" s="29">
        <f t="shared" si="3"/>
        <v>152.41</v>
      </c>
      <c r="I22" s="22"/>
      <c r="J22" s="22"/>
      <c r="K22" s="30"/>
    </row>
    <row r="24" spans="1:51" x14ac:dyDescent="0.25">
      <c r="J24" s="363" t="str">
        <f>+'1.1.TP'!J18:K18</f>
        <v>HỘI ĐỒNG NHÂN DÂN TỈNH</v>
      </c>
      <c r="K24" s="373"/>
    </row>
  </sheetData>
  <mergeCells count="16">
    <mergeCell ref="J24:K24"/>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48" ht="15.75" customHeight="1" x14ac:dyDescent="0.25">
      <c r="A1" s="354" t="str">
        <f>+'1.THD.T'!A1:C1</f>
        <v>HỘI ĐỒNG NHÂN DÂN</v>
      </c>
      <c r="B1" s="354"/>
      <c r="C1" s="354"/>
      <c r="D1" s="354"/>
      <c r="E1" s="355" t="s">
        <v>0</v>
      </c>
      <c r="F1" s="355"/>
      <c r="G1" s="355"/>
      <c r="H1" s="355"/>
      <c r="I1" s="355"/>
      <c r="J1" s="355"/>
      <c r="K1" s="355"/>
    </row>
    <row r="2" spans="1:48" ht="15.75" customHeight="1" x14ac:dyDescent="0.25">
      <c r="A2" s="355" t="str">
        <f>+'1.THD.T'!A2:C2</f>
        <v>TỈNH HÀ TĨNH</v>
      </c>
      <c r="B2" s="355"/>
      <c r="C2" s="355"/>
      <c r="D2" s="355"/>
      <c r="E2" s="355" t="s">
        <v>1</v>
      </c>
      <c r="F2" s="355"/>
      <c r="G2" s="355"/>
      <c r="H2" s="355"/>
      <c r="I2" s="355"/>
      <c r="J2" s="355"/>
      <c r="K2" s="355"/>
    </row>
    <row r="3" spans="1:48" x14ac:dyDescent="0.25">
      <c r="A3" s="353"/>
      <c r="B3" s="353"/>
      <c r="C3" s="353"/>
      <c r="D3" s="353"/>
      <c r="E3" s="353"/>
      <c r="F3" s="353"/>
      <c r="G3" s="353"/>
      <c r="H3" s="353"/>
      <c r="I3" s="353"/>
      <c r="J3" s="353"/>
      <c r="K3" s="353"/>
    </row>
    <row r="4" spans="1:48" ht="18.75" customHeight="1" x14ac:dyDescent="0.25">
      <c r="A4" s="351" t="s">
        <v>66</v>
      </c>
      <c r="B4" s="351"/>
      <c r="C4" s="351"/>
      <c r="D4" s="351"/>
      <c r="E4" s="351"/>
      <c r="F4" s="351"/>
      <c r="G4" s="351"/>
      <c r="H4" s="351"/>
      <c r="I4" s="351"/>
      <c r="J4" s="351"/>
      <c r="K4" s="351"/>
    </row>
    <row r="5" spans="1:48" x14ac:dyDescent="0.25">
      <c r="A5" s="351" t="s">
        <v>65</v>
      </c>
      <c r="B5" s="351"/>
      <c r="C5" s="351"/>
      <c r="D5" s="351"/>
      <c r="E5" s="351"/>
      <c r="F5" s="351"/>
      <c r="G5" s="351"/>
      <c r="H5" s="351"/>
      <c r="I5" s="351"/>
      <c r="J5" s="351"/>
      <c r="K5" s="351"/>
    </row>
    <row r="6" spans="1:48"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48" x14ac:dyDescent="0.25">
      <c r="A7" s="34"/>
      <c r="B7" s="34"/>
      <c r="C7" s="34"/>
      <c r="D7" s="34"/>
      <c r="E7" s="34"/>
      <c r="F7" s="34"/>
      <c r="G7" s="34"/>
      <c r="H7" s="34"/>
      <c r="I7" s="34"/>
      <c r="J7" s="34"/>
    </row>
    <row r="8" spans="1:48" ht="20.25" customHeight="1" x14ac:dyDescent="0.25">
      <c r="A8" s="368" t="s">
        <v>2</v>
      </c>
      <c r="B8" s="369" t="s">
        <v>42</v>
      </c>
      <c r="C8" s="370" t="s">
        <v>4</v>
      </c>
      <c r="D8" s="370" t="s">
        <v>43</v>
      </c>
      <c r="E8" s="370"/>
      <c r="F8" s="370"/>
      <c r="G8" s="370"/>
      <c r="H8" s="370"/>
      <c r="I8" s="371" t="s">
        <v>44</v>
      </c>
      <c r="J8" s="365" t="s">
        <v>46</v>
      </c>
      <c r="K8" s="367" t="s">
        <v>47</v>
      </c>
    </row>
    <row r="9" spans="1:48" ht="27.75" customHeight="1" x14ac:dyDescent="0.25">
      <c r="A9" s="368"/>
      <c r="B9" s="369"/>
      <c r="C9" s="370"/>
      <c r="D9" s="32" t="s">
        <v>7</v>
      </c>
      <c r="E9" s="32" t="s">
        <v>45</v>
      </c>
      <c r="F9" s="32" t="s">
        <v>9</v>
      </c>
      <c r="G9" s="32" t="s">
        <v>10</v>
      </c>
      <c r="H9" s="32" t="s">
        <v>11</v>
      </c>
      <c r="I9" s="372"/>
      <c r="J9" s="366"/>
      <c r="K9" s="367"/>
    </row>
    <row r="10" spans="1:48" s="42" customFormat="1" ht="47.25" x14ac:dyDescent="0.25">
      <c r="A10" s="36" t="s">
        <v>73</v>
      </c>
      <c r="B10" s="37" t="s">
        <v>181</v>
      </c>
      <c r="C10" s="29">
        <f>+D10+E10+F10+G10+H10</f>
        <v>0.8</v>
      </c>
      <c r="D10" s="29">
        <f>SUM(D11:D12)</f>
        <v>0.8</v>
      </c>
      <c r="E10" s="29"/>
      <c r="F10" s="29"/>
      <c r="G10" s="29"/>
      <c r="H10" s="29"/>
      <c r="I10" s="38"/>
      <c r="J10" s="39"/>
      <c r="K10" s="40"/>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row>
    <row r="11" spans="1:48" s="42" customFormat="1" ht="110.25" x14ac:dyDescent="0.25">
      <c r="A11" s="43">
        <v>1</v>
      </c>
      <c r="B11" s="44" t="s">
        <v>150</v>
      </c>
      <c r="C11" s="45">
        <f>+D11+E11+F11+G11+H11</f>
        <v>0.25</v>
      </c>
      <c r="D11" s="45">
        <v>0.25</v>
      </c>
      <c r="E11" s="45"/>
      <c r="F11" s="45"/>
      <c r="G11" s="45"/>
      <c r="H11" s="45"/>
      <c r="I11" s="43" t="s">
        <v>151</v>
      </c>
      <c r="J11" s="46" t="s">
        <v>152</v>
      </c>
      <c r="K11" s="47"/>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row>
    <row r="12" spans="1:48" s="42" customFormat="1" ht="110.25" x14ac:dyDescent="0.25">
      <c r="A12" s="43">
        <v>2</v>
      </c>
      <c r="B12" s="47" t="s">
        <v>153</v>
      </c>
      <c r="C12" s="45">
        <f>+D12+E12+F12+G12+H12</f>
        <v>0.55000000000000004</v>
      </c>
      <c r="D12" s="45">
        <v>0.55000000000000004</v>
      </c>
      <c r="E12" s="45"/>
      <c r="F12" s="45"/>
      <c r="G12" s="45"/>
      <c r="H12" s="45"/>
      <c r="I12" s="43" t="s">
        <v>154</v>
      </c>
      <c r="J12" s="46" t="s">
        <v>155</v>
      </c>
      <c r="K12" s="47"/>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row>
    <row r="13" spans="1:48" s="50" customFormat="1" ht="31.5" x14ac:dyDescent="0.25">
      <c r="A13" s="36" t="s">
        <v>78</v>
      </c>
      <c r="B13" s="37" t="s">
        <v>156</v>
      </c>
      <c r="C13" s="29">
        <f t="shared" ref="C13:C22" si="0">+D13+E13+F13+G13+H13</f>
        <v>3.83</v>
      </c>
      <c r="D13" s="29">
        <f>SUM(D14:D20)</f>
        <v>3.13</v>
      </c>
      <c r="E13" s="29"/>
      <c r="F13" s="29"/>
      <c r="G13" s="29"/>
      <c r="H13" s="29">
        <f>SUM(H14:H20)</f>
        <v>0.7</v>
      </c>
      <c r="I13" s="48"/>
      <c r="J13" s="46"/>
      <c r="K13" s="49"/>
    </row>
    <row r="14" spans="1:48" s="50" customFormat="1" ht="94.5" x14ac:dyDescent="0.25">
      <c r="A14" s="51">
        <v>1</v>
      </c>
      <c r="B14" s="44" t="s">
        <v>157</v>
      </c>
      <c r="C14" s="45">
        <f t="shared" si="0"/>
        <v>0.5</v>
      </c>
      <c r="D14" s="52">
        <v>0.5</v>
      </c>
      <c r="E14" s="52"/>
      <c r="F14" s="52"/>
      <c r="G14" s="52"/>
      <c r="H14" s="52"/>
      <c r="I14" s="53" t="s">
        <v>158</v>
      </c>
      <c r="J14" s="46" t="s">
        <v>159</v>
      </c>
      <c r="K14" s="46"/>
    </row>
    <row r="15" spans="1:48" s="55" customFormat="1" ht="94.5" x14ac:dyDescent="0.25">
      <c r="A15" s="51">
        <v>2</v>
      </c>
      <c r="B15" s="44" t="s">
        <v>160</v>
      </c>
      <c r="C15" s="45">
        <f t="shared" si="0"/>
        <v>0.18</v>
      </c>
      <c r="D15" s="45">
        <v>0.18</v>
      </c>
      <c r="E15" s="45"/>
      <c r="F15" s="45"/>
      <c r="G15" s="45"/>
      <c r="H15" s="45"/>
      <c r="I15" s="25" t="s">
        <v>161</v>
      </c>
      <c r="J15" s="43" t="s">
        <v>159</v>
      </c>
      <c r="K15" s="43"/>
      <c r="L15" s="54"/>
    </row>
    <row r="16" spans="1:48" s="55" customFormat="1" ht="94.5" x14ac:dyDescent="0.25">
      <c r="A16" s="51">
        <v>3</v>
      </c>
      <c r="B16" s="44" t="s">
        <v>162</v>
      </c>
      <c r="C16" s="45">
        <f t="shared" si="0"/>
        <v>0.7</v>
      </c>
      <c r="D16" s="45"/>
      <c r="E16" s="45"/>
      <c r="F16" s="45"/>
      <c r="G16" s="45"/>
      <c r="H16" s="45">
        <v>0.7</v>
      </c>
      <c r="I16" s="25" t="s">
        <v>163</v>
      </c>
      <c r="J16" s="43" t="s">
        <v>164</v>
      </c>
      <c r="K16" s="43"/>
      <c r="L16" s="54"/>
    </row>
    <row r="17" spans="1:12" s="58" customFormat="1" ht="110.25" x14ac:dyDescent="0.25">
      <c r="A17" s="43">
        <v>4</v>
      </c>
      <c r="B17" s="44" t="s">
        <v>165</v>
      </c>
      <c r="C17" s="45">
        <f t="shared" si="0"/>
        <v>1.2</v>
      </c>
      <c r="D17" s="52">
        <v>1.2</v>
      </c>
      <c r="E17" s="52"/>
      <c r="F17" s="52"/>
      <c r="G17" s="52"/>
      <c r="H17" s="52"/>
      <c r="I17" s="56" t="s">
        <v>166</v>
      </c>
      <c r="J17" s="46" t="s">
        <v>167</v>
      </c>
      <c r="K17" s="46"/>
      <c r="L17" s="57"/>
    </row>
    <row r="18" spans="1:12" s="58" customFormat="1" ht="94.5" x14ac:dyDescent="0.25">
      <c r="A18" s="43">
        <v>5</v>
      </c>
      <c r="B18" s="44" t="s">
        <v>168</v>
      </c>
      <c r="C18" s="45">
        <f t="shared" si="0"/>
        <v>0.3</v>
      </c>
      <c r="D18" s="52">
        <v>0.3</v>
      </c>
      <c r="E18" s="52"/>
      <c r="F18" s="52"/>
      <c r="G18" s="52"/>
      <c r="H18" s="52"/>
      <c r="I18" s="56" t="s">
        <v>169</v>
      </c>
      <c r="J18" s="46" t="s">
        <v>170</v>
      </c>
      <c r="K18" s="46"/>
      <c r="L18" s="57"/>
    </row>
    <row r="19" spans="1:12" s="58" customFormat="1" ht="94.5" x14ac:dyDescent="0.25">
      <c r="A19" s="43">
        <v>6</v>
      </c>
      <c r="B19" s="44" t="s">
        <v>171</v>
      </c>
      <c r="C19" s="45">
        <f t="shared" si="0"/>
        <v>0.15</v>
      </c>
      <c r="D19" s="52">
        <v>0.15</v>
      </c>
      <c r="E19" s="52"/>
      <c r="F19" s="52"/>
      <c r="G19" s="52"/>
      <c r="H19" s="52"/>
      <c r="I19" s="56" t="s">
        <v>172</v>
      </c>
      <c r="J19" s="46" t="s">
        <v>173</v>
      </c>
      <c r="K19" s="46"/>
      <c r="L19" s="57"/>
    </row>
    <row r="20" spans="1:12" s="58" customFormat="1" ht="94.5" x14ac:dyDescent="0.25">
      <c r="A20" s="43">
        <v>7</v>
      </c>
      <c r="B20" s="44" t="s">
        <v>174</v>
      </c>
      <c r="C20" s="45">
        <f t="shared" si="0"/>
        <v>0.8</v>
      </c>
      <c r="D20" s="52">
        <v>0.8</v>
      </c>
      <c r="E20" s="52"/>
      <c r="F20" s="52"/>
      <c r="G20" s="52"/>
      <c r="H20" s="52"/>
      <c r="I20" s="56" t="s">
        <v>175</v>
      </c>
      <c r="J20" s="46" t="s">
        <v>176</v>
      </c>
      <c r="K20" s="46"/>
      <c r="L20" s="57"/>
    </row>
    <row r="21" spans="1:12" s="50" customFormat="1" ht="19.5" customHeight="1" x14ac:dyDescent="0.25">
      <c r="A21" s="36" t="s">
        <v>92</v>
      </c>
      <c r="B21" s="37" t="s">
        <v>182</v>
      </c>
      <c r="C21" s="29">
        <f t="shared" si="0"/>
        <v>1</v>
      </c>
      <c r="D21" s="29"/>
      <c r="E21" s="29"/>
      <c r="F21" s="29"/>
      <c r="G21" s="29"/>
      <c r="H21" s="29">
        <f>H22</f>
        <v>1</v>
      </c>
      <c r="I21" s="48"/>
      <c r="J21" s="46"/>
      <c r="K21" s="49"/>
    </row>
    <row r="22" spans="1:12" s="58" customFormat="1" ht="94.5" x14ac:dyDescent="0.25">
      <c r="A22" s="43">
        <v>1</v>
      </c>
      <c r="B22" s="44" t="s">
        <v>177</v>
      </c>
      <c r="C22" s="45">
        <f t="shared" si="0"/>
        <v>1</v>
      </c>
      <c r="D22" s="52"/>
      <c r="E22" s="52"/>
      <c r="F22" s="52"/>
      <c r="G22" s="52"/>
      <c r="H22" s="52">
        <v>1</v>
      </c>
      <c r="I22" s="56" t="s">
        <v>178</v>
      </c>
      <c r="J22" s="46" t="s">
        <v>179</v>
      </c>
      <c r="K22" s="46"/>
      <c r="L22" s="57"/>
    </row>
    <row r="23" spans="1:12" x14ac:dyDescent="0.25">
      <c r="A23" s="28">
        <f>+A22+A20+A12</f>
        <v>10</v>
      </c>
      <c r="B23" s="22" t="s">
        <v>180</v>
      </c>
      <c r="C23" s="29">
        <f>+C21+C13+C10</f>
        <v>5.63</v>
      </c>
      <c r="D23" s="29">
        <f>+D21+D13+D10</f>
        <v>3.9299999999999997</v>
      </c>
      <c r="E23" s="29"/>
      <c r="F23" s="29"/>
      <c r="G23" s="29"/>
      <c r="H23" s="29">
        <f>+H21+H13+H10</f>
        <v>1.7</v>
      </c>
      <c r="I23" s="22"/>
      <c r="J23" s="22"/>
      <c r="K23" s="30"/>
    </row>
    <row r="25" spans="1:12" x14ac:dyDescent="0.25">
      <c r="J25" s="363" t="str">
        <f>+'1.1.TP'!J18:K18</f>
        <v>HỘI ĐỒNG NHÂN DÂN TỈNH</v>
      </c>
      <c r="K25" s="373"/>
    </row>
  </sheetData>
  <mergeCells count="16">
    <mergeCell ref="J25:K25"/>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topLeftCell="A4"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6" width="6.28515625" style="31" customWidth="1"/>
    <col min="7" max="7" width="7.28515625" style="31" customWidth="1"/>
    <col min="8" max="8" width="9.85546875" style="31" customWidth="1"/>
    <col min="9" max="9" width="12.5703125" style="31" customWidth="1"/>
    <col min="10" max="10" width="32.42578125" style="31" customWidth="1"/>
    <col min="11" max="11" width="9.85546875" style="31" customWidth="1"/>
    <col min="12" max="16384" width="9.140625" style="31"/>
  </cols>
  <sheetData>
    <row r="1" spans="1:51" ht="15.75" customHeight="1" x14ac:dyDescent="0.25">
      <c r="A1" s="354" t="str">
        <f>+'1.THD.T'!A1:C1</f>
        <v>HỘI ĐỒNG NHÂN DÂN</v>
      </c>
      <c r="B1" s="354"/>
      <c r="C1" s="354"/>
      <c r="D1" s="354"/>
      <c r="E1" s="355" t="s">
        <v>0</v>
      </c>
      <c r="F1" s="355"/>
      <c r="G1" s="355"/>
      <c r="H1" s="355"/>
      <c r="I1" s="355"/>
      <c r="J1" s="355"/>
      <c r="K1" s="355"/>
    </row>
    <row r="2" spans="1:51" ht="15.75" customHeight="1" x14ac:dyDescent="0.25">
      <c r="A2" s="355" t="str">
        <f>+'1.THD.T'!A2:C2</f>
        <v>TỈNH HÀ TĨNH</v>
      </c>
      <c r="B2" s="355"/>
      <c r="C2" s="355"/>
      <c r="D2" s="355"/>
      <c r="E2" s="355" t="s">
        <v>1</v>
      </c>
      <c r="F2" s="355"/>
      <c r="G2" s="355"/>
      <c r="H2" s="355"/>
      <c r="I2" s="355"/>
      <c r="J2" s="355"/>
      <c r="K2" s="355"/>
    </row>
    <row r="3" spans="1:51" x14ac:dyDescent="0.25">
      <c r="A3" s="353"/>
      <c r="B3" s="353"/>
      <c r="C3" s="353"/>
      <c r="D3" s="353"/>
      <c r="E3" s="353"/>
      <c r="F3" s="353"/>
      <c r="G3" s="353"/>
      <c r="H3" s="353"/>
      <c r="I3" s="353"/>
      <c r="J3" s="353"/>
      <c r="K3" s="353"/>
    </row>
    <row r="4" spans="1:51" ht="18.75" customHeight="1" x14ac:dyDescent="0.25">
      <c r="A4" s="351" t="s">
        <v>67</v>
      </c>
      <c r="B4" s="351"/>
      <c r="C4" s="351"/>
      <c r="D4" s="351"/>
      <c r="E4" s="351"/>
      <c r="F4" s="351"/>
      <c r="G4" s="351"/>
      <c r="H4" s="351"/>
      <c r="I4" s="351"/>
      <c r="J4" s="351"/>
      <c r="K4" s="351"/>
    </row>
    <row r="5" spans="1:51" x14ac:dyDescent="0.25">
      <c r="A5" s="351" t="s">
        <v>68</v>
      </c>
      <c r="B5" s="351"/>
      <c r="C5" s="351"/>
      <c r="D5" s="351"/>
      <c r="E5" s="351"/>
      <c r="F5" s="351"/>
      <c r="G5" s="351"/>
      <c r="H5" s="351"/>
      <c r="I5" s="351"/>
      <c r="J5" s="351"/>
      <c r="K5" s="351"/>
    </row>
    <row r="6" spans="1:51"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51" x14ac:dyDescent="0.25">
      <c r="A7" s="21"/>
      <c r="B7" s="21"/>
      <c r="C7" s="21"/>
      <c r="D7" s="21"/>
      <c r="E7" s="21"/>
      <c r="F7" s="21"/>
      <c r="G7" s="21"/>
      <c r="H7" s="21"/>
      <c r="I7" s="21"/>
      <c r="J7" s="21"/>
    </row>
    <row r="8" spans="1:51" x14ac:dyDescent="0.25">
      <c r="A8" s="368" t="s">
        <v>2</v>
      </c>
      <c r="B8" s="369" t="s">
        <v>42</v>
      </c>
      <c r="C8" s="370" t="s">
        <v>4</v>
      </c>
      <c r="D8" s="370" t="s">
        <v>43</v>
      </c>
      <c r="E8" s="370"/>
      <c r="F8" s="370"/>
      <c r="G8" s="370"/>
      <c r="H8" s="370"/>
      <c r="I8" s="371" t="s">
        <v>44</v>
      </c>
      <c r="J8" s="365" t="s">
        <v>46</v>
      </c>
      <c r="K8" s="367" t="s">
        <v>47</v>
      </c>
    </row>
    <row r="9" spans="1:51" x14ac:dyDescent="0.25">
      <c r="A9" s="368"/>
      <c r="B9" s="369"/>
      <c r="C9" s="370"/>
      <c r="D9" s="32" t="s">
        <v>7</v>
      </c>
      <c r="E9" s="32" t="s">
        <v>45</v>
      </c>
      <c r="F9" s="32" t="s">
        <v>9</v>
      </c>
      <c r="G9" s="32" t="s">
        <v>10</v>
      </c>
      <c r="H9" s="32" t="s">
        <v>11</v>
      </c>
      <c r="I9" s="372"/>
      <c r="J9" s="366"/>
      <c r="K9" s="367"/>
    </row>
    <row r="10" spans="1:51" s="42" customFormat="1" ht="31.5" x14ac:dyDescent="0.25">
      <c r="A10" s="22" t="s">
        <v>73</v>
      </c>
      <c r="B10" s="23" t="s">
        <v>183</v>
      </c>
      <c r="C10" s="60">
        <f>SUM(C11:C11)</f>
        <v>0.23</v>
      </c>
      <c r="D10" s="60"/>
      <c r="E10" s="60"/>
      <c r="F10" s="60"/>
      <c r="G10" s="60"/>
      <c r="H10" s="60">
        <f>SUM(H11:H11)</f>
        <v>0.23</v>
      </c>
      <c r="I10" s="25"/>
      <c r="J10" s="26"/>
      <c r="K10" s="27"/>
      <c r="L10" s="61"/>
      <c r="M10" s="62"/>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row>
    <row r="11" spans="1:51" s="42" customFormat="1" ht="63" x14ac:dyDescent="0.25">
      <c r="A11" s="43">
        <v>1</v>
      </c>
      <c r="B11" s="63" t="s">
        <v>74</v>
      </c>
      <c r="C11" s="64">
        <f>+H11</f>
        <v>0.23</v>
      </c>
      <c r="D11" s="65"/>
      <c r="E11" s="65"/>
      <c r="F11" s="65"/>
      <c r="G11" s="66"/>
      <c r="H11" s="64">
        <v>0.23</v>
      </c>
      <c r="I11" s="26" t="s">
        <v>75</v>
      </c>
      <c r="J11" s="26" t="s">
        <v>76</v>
      </c>
      <c r="K11" s="26" t="s">
        <v>77</v>
      </c>
      <c r="L11" s="61"/>
      <c r="M11" s="62"/>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row>
    <row r="12" spans="1:51" s="42" customFormat="1" ht="31.5" x14ac:dyDescent="0.25">
      <c r="A12" s="22" t="s">
        <v>78</v>
      </c>
      <c r="B12" s="59" t="s">
        <v>184</v>
      </c>
      <c r="C12" s="60">
        <f>SUM(C13:C16)</f>
        <v>3.98</v>
      </c>
      <c r="D12" s="60">
        <f>SUM(D13:D16)</f>
        <v>1.8</v>
      </c>
      <c r="E12" s="60"/>
      <c r="F12" s="60"/>
      <c r="G12" s="60"/>
      <c r="H12" s="60">
        <f>SUM(H13:H16)</f>
        <v>2.1799999999999997</v>
      </c>
      <c r="I12" s="26"/>
      <c r="J12" s="26"/>
      <c r="K12" s="26"/>
      <c r="L12" s="61"/>
      <c r="M12" s="62"/>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row>
    <row r="13" spans="1:51" s="42" customFormat="1" ht="94.5" x14ac:dyDescent="0.25">
      <c r="A13" s="43">
        <v>1</v>
      </c>
      <c r="B13" s="63" t="s">
        <v>79</v>
      </c>
      <c r="C13" s="64">
        <f t="shared" ref="C13:C33" si="0">+D13+E13+F13+G13+H13</f>
        <v>1.5</v>
      </c>
      <c r="D13" s="64">
        <v>0.5</v>
      </c>
      <c r="E13" s="65"/>
      <c r="F13" s="65"/>
      <c r="G13" s="66"/>
      <c r="H13" s="64">
        <v>1</v>
      </c>
      <c r="I13" s="26" t="s">
        <v>75</v>
      </c>
      <c r="J13" s="26" t="s">
        <v>80</v>
      </c>
      <c r="K13" s="26" t="s">
        <v>81</v>
      </c>
      <c r="L13" s="61"/>
      <c r="M13" s="62"/>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row>
    <row r="14" spans="1:51" s="42" customFormat="1" ht="94.5" x14ac:dyDescent="0.25">
      <c r="A14" s="43">
        <v>2</v>
      </c>
      <c r="B14" s="63" t="s">
        <v>82</v>
      </c>
      <c r="C14" s="64">
        <f t="shared" si="0"/>
        <v>0.5</v>
      </c>
      <c r="D14" s="65"/>
      <c r="E14" s="65"/>
      <c r="F14" s="65"/>
      <c r="G14" s="66"/>
      <c r="H14" s="64">
        <v>0.5</v>
      </c>
      <c r="I14" s="26" t="s">
        <v>75</v>
      </c>
      <c r="J14" s="26" t="s">
        <v>80</v>
      </c>
      <c r="K14" s="26" t="s">
        <v>83</v>
      </c>
      <c r="L14" s="61"/>
      <c r="M14" s="62"/>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row>
    <row r="15" spans="1:51" s="42" customFormat="1" ht="94.5" x14ac:dyDescent="0.25">
      <c r="A15" s="43">
        <v>3</v>
      </c>
      <c r="B15" s="63" t="s">
        <v>84</v>
      </c>
      <c r="C15" s="64">
        <f t="shared" si="0"/>
        <v>1.5</v>
      </c>
      <c r="D15" s="64">
        <v>1.1200000000000001</v>
      </c>
      <c r="E15" s="65"/>
      <c r="F15" s="66"/>
      <c r="G15" s="66"/>
      <c r="H15" s="64">
        <v>0.37999999999999989</v>
      </c>
      <c r="I15" s="26" t="s">
        <v>85</v>
      </c>
      <c r="J15" s="67" t="s">
        <v>86</v>
      </c>
      <c r="K15" s="26" t="s">
        <v>87</v>
      </c>
      <c r="L15" s="61"/>
      <c r="M15" s="62"/>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row>
    <row r="16" spans="1:51" s="42" customFormat="1" ht="94.5" x14ac:dyDescent="0.25">
      <c r="A16" s="43">
        <v>4</v>
      </c>
      <c r="B16" s="68" t="s">
        <v>88</v>
      </c>
      <c r="C16" s="64">
        <f t="shared" si="0"/>
        <v>0.48</v>
      </c>
      <c r="D16" s="64">
        <v>0.18</v>
      </c>
      <c r="E16" s="65"/>
      <c r="F16" s="64"/>
      <c r="G16" s="64"/>
      <c r="H16" s="64">
        <v>0.3</v>
      </c>
      <c r="I16" s="26" t="s">
        <v>89</v>
      </c>
      <c r="J16" s="67" t="s">
        <v>90</v>
      </c>
      <c r="K16" s="26" t="s">
        <v>91</v>
      </c>
      <c r="L16" s="61"/>
      <c r="M16" s="62"/>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row>
    <row r="17" spans="1:51" s="42" customFormat="1" x14ac:dyDescent="0.25">
      <c r="A17" s="22" t="s">
        <v>92</v>
      </c>
      <c r="B17" s="69" t="s">
        <v>93</v>
      </c>
      <c r="C17" s="60">
        <f t="shared" si="0"/>
        <v>0.98</v>
      </c>
      <c r="D17" s="60">
        <f>SUM(D18:D21)</f>
        <v>0.78</v>
      </c>
      <c r="E17" s="60"/>
      <c r="F17" s="60"/>
      <c r="G17" s="60"/>
      <c r="H17" s="60">
        <f>SUM(H18:H21)</f>
        <v>0.2</v>
      </c>
      <c r="I17" s="24">
        <v>0</v>
      </c>
      <c r="J17" s="26"/>
      <c r="K17" s="26"/>
      <c r="L17" s="61"/>
      <c r="M17" s="62"/>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row>
    <row r="18" spans="1:51" s="42" customFormat="1" ht="110.25" x14ac:dyDescent="0.25">
      <c r="A18" s="43">
        <v>1</v>
      </c>
      <c r="B18" s="63" t="s">
        <v>94</v>
      </c>
      <c r="C18" s="64">
        <f t="shared" si="0"/>
        <v>0.38</v>
      </c>
      <c r="D18" s="64">
        <v>0.38</v>
      </c>
      <c r="E18" s="65"/>
      <c r="F18" s="65"/>
      <c r="G18" s="66"/>
      <c r="H18" s="64"/>
      <c r="I18" s="26" t="s">
        <v>75</v>
      </c>
      <c r="J18" s="26" t="s">
        <v>95</v>
      </c>
      <c r="K18" s="26" t="s">
        <v>96</v>
      </c>
      <c r="L18" s="61"/>
      <c r="M18" s="62"/>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row>
    <row r="19" spans="1:51" s="42" customFormat="1" ht="47.25" x14ac:dyDescent="0.25">
      <c r="A19" s="43">
        <v>2</v>
      </c>
      <c r="B19" s="63" t="s">
        <v>97</v>
      </c>
      <c r="C19" s="64">
        <f t="shared" si="0"/>
        <v>0.25</v>
      </c>
      <c r="D19" s="64">
        <v>0.25</v>
      </c>
      <c r="E19" s="65"/>
      <c r="F19" s="65"/>
      <c r="G19" s="66"/>
      <c r="H19" s="64"/>
      <c r="I19" s="26" t="s">
        <v>98</v>
      </c>
      <c r="J19" s="26" t="s">
        <v>99</v>
      </c>
      <c r="K19" s="26" t="s">
        <v>100</v>
      </c>
      <c r="L19" s="61"/>
      <c r="M19" s="62"/>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row>
    <row r="20" spans="1:51" s="42" customFormat="1" ht="78.75" x14ac:dyDescent="0.25">
      <c r="A20" s="43">
        <v>3</v>
      </c>
      <c r="B20" s="63" t="s">
        <v>101</v>
      </c>
      <c r="C20" s="64">
        <f t="shared" si="0"/>
        <v>0.15</v>
      </c>
      <c r="D20" s="64">
        <v>0.15</v>
      </c>
      <c r="E20" s="65"/>
      <c r="F20" s="65"/>
      <c r="G20" s="66"/>
      <c r="H20" s="64"/>
      <c r="I20" s="26" t="s">
        <v>102</v>
      </c>
      <c r="J20" s="67" t="s">
        <v>103</v>
      </c>
      <c r="K20" s="26" t="s">
        <v>104</v>
      </c>
      <c r="L20" s="61"/>
      <c r="M20" s="62"/>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row>
    <row r="21" spans="1:51" s="42" customFormat="1" ht="94.5" x14ac:dyDescent="0.25">
      <c r="A21" s="43">
        <v>4</v>
      </c>
      <c r="B21" s="63" t="s">
        <v>105</v>
      </c>
      <c r="C21" s="64">
        <f t="shared" si="0"/>
        <v>0.2</v>
      </c>
      <c r="D21" s="64"/>
      <c r="E21" s="65"/>
      <c r="F21" s="66"/>
      <c r="G21" s="66"/>
      <c r="H21" s="64">
        <v>0.2</v>
      </c>
      <c r="I21" s="26" t="s">
        <v>106</v>
      </c>
      <c r="J21" s="26" t="s">
        <v>107</v>
      </c>
      <c r="K21" s="26" t="s">
        <v>108</v>
      </c>
      <c r="L21" s="61"/>
      <c r="M21" s="62"/>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row>
    <row r="22" spans="1:51" s="42" customFormat="1" x14ac:dyDescent="0.25">
      <c r="A22" s="22" t="s">
        <v>109</v>
      </c>
      <c r="B22" s="70" t="s">
        <v>110</v>
      </c>
      <c r="C22" s="60">
        <f t="shared" si="0"/>
        <v>10.990000000000002</v>
      </c>
      <c r="D22" s="60">
        <f>SUM(D23:D33)</f>
        <v>2.4400000000000004</v>
      </c>
      <c r="E22" s="60"/>
      <c r="F22" s="60"/>
      <c r="G22" s="60"/>
      <c r="H22" s="60">
        <f>SUM(H23:H33)</f>
        <v>8.5500000000000007</v>
      </c>
      <c r="I22" s="26"/>
      <c r="J22" s="26"/>
      <c r="K22" s="26"/>
      <c r="L22" s="61"/>
      <c r="M22" s="62"/>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row>
    <row r="23" spans="1:51" s="42" customFormat="1" ht="78.75" x14ac:dyDescent="0.25">
      <c r="A23" s="43">
        <v>1</v>
      </c>
      <c r="B23" s="68" t="s">
        <v>111</v>
      </c>
      <c r="C23" s="64">
        <f t="shared" si="0"/>
        <v>1.2</v>
      </c>
      <c r="D23" s="64">
        <v>0.2</v>
      </c>
      <c r="E23" s="65"/>
      <c r="F23" s="65"/>
      <c r="G23" s="64"/>
      <c r="H23" s="64">
        <v>1</v>
      </c>
      <c r="I23" s="25" t="s">
        <v>112</v>
      </c>
      <c r="J23" s="67" t="s">
        <v>113</v>
      </c>
      <c r="K23" s="26" t="s">
        <v>185</v>
      </c>
      <c r="L23" s="61"/>
      <c r="M23" s="62"/>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row>
    <row r="24" spans="1:51" s="42" customFormat="1" ht="94.5" x14ac:dyDescent="0.25">
      <c r="A24" s="43">
        <v>2</v>
      </c>
      <c r="B24" s="63" t="s">
        <v>114</v>
      </c>
      <c r="C24" s="64">
        <f t="shared" si="0"/>
        <v>1</v>
      </c>
      <c r="D24" s="65"/>
      <c r="E24" s="65"/>
      <c r="F24" s="65"/>
      <c r="G24" s="66"/>
      <c r="H24" s="64">
        <v>1</v>
      </c>
      <c r="I24" s="25" t="s">
        <v>115</v>
      </c>
      <c r="J24" s="67" t="s">
        <v>116</v>
      </c>
      <c r="K24" s="26" t="s">
        <v>117</v>
      </c>
      <c r="L24" s="61"/>
      <c r="M24" s="62"/>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row>
    <row r="25" spans="1:51" s="42" customFormat="1" ht="94.5" x14ac:dyDescent="0.25">
      <c r="A25" s="43">
        <v>3</v>
      </c>
      <c r="B25" s="63" t="s">
        <v>118</v>
      </c>
      <c r="C25" s="64">
        <f t="shared" si="0"/>
        <v>2.6</v>
      </c>
      <c r="D25" s="65"/>
      <c r="E25" s="65"/>
      <c r="F25" s="66"/>
      <c r="G25" s="66"/>
      <c r="H25" s="64">
        <v>2.6</v>
      </c>
      <c r="I25" s="25" t="s">
        <v>115</v>
      </c>
      <c r="J25" s="67" t="s">
        <v>116</v>
      </c>
      <c r="K25" s="26" t="s">
        <v>119</v>
      </c>
      <c r="L25" s="61"/>
      <c r="M25" s="62"/>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row>
    <row r="26" spans="1:51" s="42" customFormat="1" ht="94.5" x14ac:dyDescent="0.25">
      <c r="A26" s="43">
        <v>4</v>
      </c>
      <c r="B26" s="63" t="s">
        <v>120</v>
      </c>
      <c r="C26" s="64">
        <f t="shared" si="0"/>
        <v>1.22</v>
      </c>
      <c r="D26" s="64">
        <v>1</v>
      </c>
      <c r="E26" s="65"/>
      <c r="F26" s="66"/>
      <c r="G26" s="66"/>
      <c r="H26" s="64">
        <v>0.21999999999999997</v>
      </c>
      <c r="I26" s="26" t="s">
        <v>121</v>
      </c>
      <c r="J26" s="67" t="s">
        <v>122</v>
      </c>
      <c r="K26" s="26" t="s">
        <v>123</v>
      </c>
      <c r="L26" s="61"/>
      <c r="M26" s="62"/>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row>
    <row r="27" spans="1:51" s="42" customFormat="1" ht="78.75" x14ac:dyDescent="0.25">
      <c r="A27" s="43">
        <v>5</v>
      </c>
      <c r="B27" s="63" t="s">
        <v>124</v>
      </c>
      <c r="C27" s="64">
        <f t="shared" si="0"/>
        <v>0.52</v>
      </c>
      <c r="D27" s="64"/>
      <c r="E27" s="65"/>
      <c r="F27" s="66"/>
      <c r="G27" s="66"/>
      <c r="H27" s="64">
        <v>0.52</v>
      </c>
      <c r="I27" s="26" t="s">
        <v>125</v>
      </c>
      <c r="J27" s="67" t="s">
        <v>126</v>
      </c>
      <c r="K27" s="26" t="s">
        <v>127</v>
      </c>
      <c r="L27" s="61"/>
      <c r="M27" s="62"/>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row>
    <row r="28" spans="1:51" s="42" customFormat="1" ht="78.75" x14ac:dyDescent="0.25">
      <c r="A28" s="43">
        <v>6</v>
      </c>
      <c r="B28" s="63" t="s">
        <v>128</v>
      </c>
      <c r="C28" s="64">
        <f t="shared" si="0"/>
        <v>0.8</v>
      </c>
      <c r="D28" s="64">
        <v>0.01</v>
      </c>
      <c r="E28" s="65"/>
      <c r="F28" s="66"/>
      <c r="G28" s="66"/>
      <c r="H28" s="64">
        <v>0.79</v>
      </c>
      <c r="I28" s="26" t="s">
        <v>125</v>
      </c>
      <c r="J28" s="67" t="s">
        <v>129</v>
      </c>
      <c r="K28" s="26" t="s">
        <v>130</v>
      </c>
      <c r="L28" s="61"/>
      <c r="M28" s="62"/>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row>
    <row r="29" spans="1:51" s="42" customFormat="1" ht="110.25" x14ac:dyDescent="0.25">
      <c r="A29" s="43">
        <v>7</v>
      </c>
      <c r="B29" s="63" t="s">
        <v>131</v>
      </c>
      <c r="C29" s="64">
        <f t="shared" si="0"/>
        <v>2</v>
      </c>
      <c r="D29" s="64">
        <v>0.23</v>
      </c>
      <c r="E29" s="65"/>
      <c r="F29" s="66"/>
      <c r="G29" s="66"/>
      <c r="H29" s="64">
        <v>1.77</v>
      </c>
      <c r="I29" s="26" t="s">
        <v>98</v>
      </c>
      <c r="J29" s="26" t="s">
        <v>132</v>
      </c>
      <c r="K29" s="26" t="s">
        <v>133</v>
      </c>
      <c r="L29" s="61"/>
      <c r="M29" s="62"/>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row>
    <row r="30" spans="1:51" s="42" customFormat="1" ht="94.5" x14ac:dyDescent="0.25">
      <c r="A30" s="43">
        <v>8</v>
      </c>
      <c r="B30" s="63" t="s">
        <v>134</v>
      </c>
      <c r="C30" s="64">
        <f t="shared" si="0"/>
        <v>0.3</v>
      </c>
      <c r="D30" s="64">
        <v>0.3</v>
      </c>
      <c r="E30" s="65"/>
      <c r="F30" s="66"/>
      <c r="G30" s="66"/>
      <c r="H30" s="64"/>
      <c r="I30" s="26" t="s">
        <v>135</v>
      </c>
      <c r="J30" s="26" t="s">
        <v>136</v>
      </c>
      <c r="K30" s="26" t="s">
        <v>137</v>
      </c>
      <c r="L30" s="61"/>
      <c r="M30" s="62"/>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row>
    <row r="31" spans="1:51" s="80" customFormat="1" ht="94.5" x14ac:dyDescent="0.25">
      <c r="A31" s="81">
        <v>9</v>
      </c>
      <c r="B31" s="300" t="s">
        <v>641</v>
      </c>
      <c r="C31" s="313">
        <f t="shared" si="0"/>
        <v>0.4</v>
      </c>
      <c r="D31" s="305">
        <v>0.4</v>
      </c>
      <c r="E31" s="302"/>
      <c r="F31" s="307"/>
      <c r="G31" s="304"/>
      <c r="H31" s="305"/>
      <c r="I31" s="306" t="s">
        <v>102</v>
      </c>
      <c r="J31" s="306" t="s">
        <v>640</v>
      </c>
      <c r="K31" s="306"/>
      <c r="L31" s="308"/>
      <c r="M31" s="30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row>
    <row r="32" spans="1:51" s="42" customFormat="1" ht="78.75" x14ac:dyDescent="0.25">
      <c r="A32" s="81">
        <v>10</v>
      </c>
      <c r="B32" s="300" t="s">
        <v>643</v>
      </c>
      <c r="C32" s="313">
        <f t="shared" si="0"/>
        <v>0.4</v>
      </c>
      <c r="D32" s="310">
        <v>0.1</v>
      </c>
      <c r="E32" s="302"/>
      <c r="F32" s="311"/>
      <c r="G32" s="312"/>
      <c r="H32" s="310">
        <v>0.3</v>
      </c>
      <c r="I32" s="306" t="s">
        <v>139</v>
      </c>
      <c r="J32" s="306" t="s">
        <v>642</v>
      </c>
      <c r="K32" s="26"/>
      <c r="L32" s="61"/>
      <c r="M32" s="62"/>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row>
    <row r="33" spans="1:51" s="42" customFormat="1" ht="94.5" x14ac:dyDescent="0.25">
      <c r="A33" s="43">
        <v>11</v>
      </c>
      <c r="B33" s="63" t="s">
        <v>138</v>
      </c>
      <c r="C33" s="64">
        <f t="shared" si="0"/>
        <v>0.55000000000000004</v>
      </c>
      <c r="D33" s="64">
        <v>0.2</v>
      </c>
      <c r="E33" s="65"/>
      <c r="F33" s="66"/>
      <c r="G33" s="66"/>
      <c r="H33" s="64">
        <v>0.35</v>
      </c>
      <c r="I33" s="26" t="s">
        <v>139</v>
      </c>
      <c r="J33" s="26" t="s">
        <v>140</v>
      </c>
      <c r="K33" s="26" t="s">
        <v>141</v>
      </c>
      <c r="L33" s="61"/>
      <c r="M33" s="62"/>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row>
    <row r="34" spans="1:51" s="42" customFormat="1" ht="31.5" x14ac:dyDescent="0.25">
      <c r="A34" s="22" t="s">
        <v>142</v>
      </c>
      <c r="B34" s="71" t="s">
        <v>143</v>
      </c>
      <c r="C34" s="60">
        <f>SUM(C35:C36)</f>
        <v>0.79</v>
      </c>
      <c r="D34" s="60"/>
      <c r="E34" s="60"/>
      <c r="F34" s="60"/>
      <c r="G34" s="60"/>
      <c r="H34" s="60">
        <f>SUM(H35:H36)</f>
        <v>0.79</v>
      </c>
      <c r="I34" s="26"/>
      <c r="J34" s="26"/>
      <c r="K34" s="26"/>
      <c r="L34" s="61"/>
      <c r="M34" s="62"/>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row>
    <row r="35" spans="1:51" s="42" customFormat="1" ht="110.25" x14ac:dyDescent="0.25">
      <c r="A35" s="43">
        <v>1</v>
      </c>
      <c r="B35" s="63" t="s">
        <v>144</v>
      </c>
      <c r="C35" s="72">
        <v>0.15</v>
      </c>
      <c r="D35" s="65"/>
      <c r="E35" s="65"/>
      <c r="F35" s="66"/>
      <c r="G35" s="66"/>
      <c r="H35" s="64">
        <v>0.15</v>
      </c>
      <c r="I35" s="25" t="s">
        <v>115</v>
      </c>
      <c r="J35" s="67" t="s">
        <v>145</v>
      </c>
      <c r="K35" s="26" t="s">
        <v>146</v>
      </c>
      <c r="L35" s="61"/>
      <c r="M35" s="62"/>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row>
    <row r="36" spans="1:51" s="42" customFormat="1" ht="110.25" x14ac:dyDescent="0.25">
      <c r="A36" s="43">
        <v>2</v>
      </c>
      <c r="B36" s="63" t="s">
        <v>147</v>
      </c>
      <c r="C36" s="64">
        <v>0.64</v>
      </c>
      <c r="D36" s="65"/>
      <c r="E36" s="65"/>
      <c r="F36" s="66"/>
      <c r="G36" s="66"/>
      <c r="H36" s="64">
        <v>0.64</v>
      </c>
      <c r="I36" s="26" t="s">
        <v>121</v>
      </c>
      <c r="J36" s="67" t="s">
        <v>148</v>
      </c>
      <c r="K36" s="26" t="s">
        <v>149</v>
      </c>
      <c r="L36" s="61"/>
      <c r="M36" s="62"/>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row>
    <row r="37" spans="1:51" s="42" customFormat="1" ht="31.5" x14ac:dyDescent="0.25">
      <c r="A37" s="22" t="s">
        <v>242</v>
      </c>
      <c r="B37" s="23" t="s">
        <v>567</v>
      </c>
      <c r="C37" s="60">
        <f>+C38</f>
        <v>18.329999999999998</v>
      </c>
      <c r="D37" s="60"/>
      <c r="E37" s="60"/>
      <c r="F37" s="60"/>
      <c r="G37" s="60">
        <f>+G38</f>
        <v>18.329999999999998</v>
      </c>
      <c r="H37" s="60"/>
      <c r="I37" s="26"/>
      <c r="J37" s="26"/>
      <c r="K37" s="26"/>
      <c r="L37" s="61"/>
      <c r="M37" s="62"/>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row>
    <row r="38" spans="1:51" s="42" customFormat="1" ht="94.5" x14ac:dyDescent="0.25">
      <c r="A38" s="81">
        <v>1</v>
      </c>
      <c r="B38" s="300" t="s">
        <v>637</v>
      </c>
      <c r="C38" s="301">
        <f>G38</f>
        <v>18.329999999999998</v>
      </c>
      <c r="D38" s="302"/>
      <c r="E38" s="302"/>
      <c r="F38" s="303"/>
      <c r="G38" s="304">
        <v>18.329999999999998</v>
      </c>
      <c r="H38" s="305"/>
      <c r="I38" s="306" t="s">
        <v>638</v>
      </c>
      <c r="J38" s="306" t="s">
        <v>639</v>
      </c>
      <c r="K38" s="26" t="s">
        <v>370</v>
      </c>
      <c r="L38" s="61"/>
      <c r="M38" s="62"/>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row>
    <row r="39" spans="1:51" x14ac:dyDescent="0.25">
      <c r="A39" s="28">
        <f>+A36+A33+A21+A16+A11+A38</f>
        <v>23</v>
      </c>
      <c r="B39" s="22" t="s">
        <v>644</v>
      </c>
      <c r="C39" s="29">
        <f>+C34+C22+C17+C12+C10+C37</f>
        <v>35.299999999999997</v>
      </c>
      <c r="D39" s="29">
        <f>+D34+D22+D17+D12+D10+D37</f>
        <v>5.0200000000000005</v>
      </c>
      <c r="E39" s="29"/>
      <c r="F39" s="29"/>
      <c r="G39" s="29">
        <f>+G34+G22+G17+G12+G10+G37</f>
        <v>18.329999999999998</v>
      </c>
      <c r="H39" s="29">
        <f>+H34+H22+H17+H12+H10+H37</f>
        <v>11.95</v>
      </c>
      <c r="I39" s="22"/>
      <c r="J39" s="22"/>
      <c r="K39" s="30"/>
    </row>
    <row r="41" spans="1:51" x14ac:dyDescent="0.25">
      <c r="J41" s="363" t="str">
        <f>+'1.1.TP'!J18:K18</f>
        <v>HỘI ĐỒNG NHÂN DÂN TỈNH</v>
      </c>
      <c r="K41" s="373"/>
    </row>
  </sheetData>
  <mergeCells count="16">
    <mergeCell ref="J41:K41"/>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13"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11" ht="15.75" customHeight="1" x14ac:dyDescent="0.25">
      <c r="A1" s="354" t="str">
        <f>+'1.THD.T'!A1:C1</f>
        <v>HỘI ĐỒNG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69</v>
      </c>
      <c r="B4" s="351"/>
      <c r="C4" s="351"/>
      <c r="D4" s="351"/>
      <c r="E4" s="351"/>
      <c r="F4" s="351"/>
      <c r="G4" s="351"/>
      <c r="H4" s="351"/>
      <c r="I4" s="351"/>
      <c r="J4" s="351"/>
      <c r="K4" s="351"/>
    </row>
    <row r="5" spans="1:11" x14ac:dyDescent="0.25">
      <c r="A5" s="351" t="s">
        <v>70</v>
      </c>
      <c r="B5" s="351"/>
      <c r="C5" s="351"/>
      <c r="D5" s="351"/>
      <c r="E5" s="351"/>
      <c r="F5" s="351"/>
      <c r="G5" s="351"/>
      <c r="H5" s="351"/>
      <c r="I5" s="351"/>
      <c r="J5" s="351"/>
      <c r="K5" s="351"/>
    </row>
    <row r="6" spans="1:11"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167" customFormat="1" ht="31.5" x14ac:dyDescent="0.25">
      <c r="A10" s="162" t="s">
        <v>73</v>
      </c>
      <c r="B10" s="163" t="s">
        <v>407</v>
      </c>
      <c r="C10" s="164">
        <f>+C11</f>
        <v>3.1</v>
      </c>
      <c r="D10" s="165"/>
      <c r="E10" s="165"/>
      <c r="F10" s="165"/>
      <c r="G10" s="164">
        <f>+G11</f>
        <v>3.1</v>
      </c>
      <c r="H10" s="165"/>
      <c r="I10" s="166"/>
      <c r="J10" s="166"/>
      <c r="K10" s="166"/>
    </row>
    <row r="11" spans="1:11" s="173" customFormat="1" ht="78.75" x14ac:dyDescent="0.25">
      <c r="A11" s="168">
        <v>1</v>
      </c>
      <c r="B11" s="169" t="s">
        <v>342</v>
      </c>
      <c r="C11" s="170">
        <f>SUM(D11:H11)</f>
        <v>3.1</v>
      </c>
      <c r="D11" s="170"/>
      <c r="E11" s="170"/>
      <c r="F11" s="170"/>
      <c r="G11" s="170">
        <v>3.1</v>
      </c>
      <c r="H11" s="170"/>
      <c r="I11" s="171" t="s">
        <v>343</v>
      </c>
      <c r="J11" s="44" t="s">
        <v>344</v>
      </c>
      <c r="K11" s="172" t="s">
        <v>345</v>
      </c>
    </row>
    <row r="12" spans="1:11" s="101" customFormat="1" ht="31.5" x14ac:dyDescent="0.25">
      <c r="A12" s="162" t="s">
        <v>78</v>
      </c>
      <c r="B12" s="163" t="s">
        <v>183</v>
      </c>
      <c r="C12" s="164">
        <f>+C13+C14</f>
        <v>0.34</v>
      </c>
      <c r="D12" s="164"/>
      <c r="E12" s="164"/>
      <c r="F12" s="164"/>
      <c r="G12" s="164"/>
      <c r="H12" s="164">
        <f>+H13+H14</f>
        <v>0.34</v>
      </c>
      <c r="I12" s="44"/>
      <c r="J12" s="44"/>
      <c r="K12" s="43"/>
    </row>
    <row r="13" spans="1:11" s="101" customFormat="1" ht="78.75" x14ac:dyDescent="0.25">
      <c r="A13" s="168">
        <v>1</v>
      </c>
      <c r="B13" s="169" t="s">
        <v>346</v>
      </c>
      <c r="C13" s="170">
        <v>0.14000000000000001</v>
      </c>
      <c r="D13" s="170"/>
      <c r="E13" s="170"/>
      <c r="F13" s="170"/>
      <c r="G13" s="170"/>
      <c r="H13" s="170">
        <v>0.14000000000000001</v>
      </c>
      <c r="I13" s="169" t="s">
        <v>347</v>
      </c>
      <c r="J13" s="44" t="s">
        <v>348</v>
      </c>
      <c r="K13" s="172" t="s">
        <v>349</v>
      </c>
    </row>
    <row r="14" spans="1:11" s="173" customFormat="1" ht="31.5" x14ac:dyDescent="0.25">
      <c r="A14" s="168">
        <v>2</v>
      </c>
      <c r="B14" s="44" t="s">
        <v>350</v>
      </c>
      <c r="C14" s="170">
        <v>0.2</v>
      </c>
      <c r="D14" s="174"/>
      <c r="E14" s="174"/>
      <c r="F14" s="174"/>
      <c r="G14" s="170"/>
      <c r="H14" s="170">
        <v>0.2</v>
      </c>
      <c r="I14" s="44" t="s">
        <v>351</v>
      </c>
      <c r="J14" s="44" t="s">
        <v>352</v>
      </c>
      <c r="K14" s="172" t="s">
        <v>353</v>
      </c>
    </row>
    <row r="15" spans="1:11" s="101" customFormat="1" ht="31.5" x14ac:dyDescent="0.25">
      <c r="A15" s="162" t="s">
        <v>92</v>
      </c>
      <c r="B15" s="59" t="s">
        <v>184</v>
      </c>
      <c r="C15" s="164">
        <f>SUM(C16:C19)</f>
        <v>4.2100000000000009</v>
      </c>
      <c r="D15" s="164"/>
      <c r="E15" s="164"/>
      <c r="F15" s="164"/>
      <c r="G15" s="164">
        <f>SUM(G16:G19)</f>
        <v>1</v>
      </c>
      <c r="H15" s="164">
        <f>SUM(H16:H19)</f>
        <v>3.21</v>
      </c>
      <c r="I15" s="44"/>
      <c r="J15" s="44"/>
      <c r="K15" s="43"/>
    </row>
    <row r="16" spans="1:11" s="101" customFormat="1" ht="94.5" x14ac:dyDescent="0.25">
      <c r="A16" s="168">
        <v>1</v>
      </c>
      <c r="B16" s="176" t="s">
        <v>354</v>
      </c>
      <c r="C16" s="170">
        <v>1</v>
      </c>
      <c r="D16" s="177"/>
      <c r="E16" s="177"/>
      <c r="F16" s="177"/>
      <c r="G16" s="170">
        <v>1</v>
      </c>
      <c r="H16" s="170"/>
      <c r="I16" s="178" t="s">
        <v>351</v>
      </c>
      <c r="J16" s="44" t="s">
        <v>355</v>
      </c>
      <c r="K16" s="172" t="s">
        <v>356</v>
      </c>
    </row>
    <row r="17" spans="1:11" s="101" customFormat="1" ht="78.75" x14ac:dyDescent="0.25">
      <c r="A17" s="168">
        <v>2</v>
      </c>
      <c r="B17" s="176" t="s">
        <v>357</v>
      </c>
      <c r="C17" s="170">
        <v>2</v>
      </c>
      <c r="D17" s="177"/>
      <c r="E17" s="177"/>
      <c r="F17" s="177"/>
      <c r="G17" s="170"/>
      <c r="H17" s="170">
        <v>2</v>
      </c>
      <c r="I17" s="178" t="s">
        <v>343</v>
      </c>
      <c r="J17" s="44" t="s">
        <v>348</v>
      </c>
      <c r="K17" s="172" t="s">
        <v>358</v>
      </c>
    </row>
    <row r="18" spans="1:11" s="101" customFormat="1" ht="78.75" x14ac:dyDescent="0.25">
      <c r="A18" s="168">
        <v>3</v>
      </c>
      <c r="B18" s="169" t="s">
        <v>359</v>
      </c>
      <c r="C18" s="170">
        <v>1.06</v>
      </c>
      <c r="D18" s="170"/>
      <c r="E18" s="170"/>
      <c r="F18" s="170"/>
      <c r="G18" s="170"/>
      <c r="H18" s="170">
        <v>1.06</v>
      </c>
      <c r="I18" s="169" t="s">
        <v>360</v>
      </c>
      <c r="J18" s="44" t="s">
        <v>348</v>
      </c>
      <c r="K18" s="172" t="s">
        <v>361</v>
      </c>
    </row>
    <row r="19" spans="1:11" s="173" customFormat="1" ht="31.5" x14ac:dyDescent="0.25">
      <c r="A19" s="168">
        <v>4</v>
      </c>
      <c r="B19" s="44" t="s">
        <v>362</v>
      </c>
      <c r="C19" s="170">
        <v>0.15</v>
      </c>
      <c r="D19" s="174"/>
      <c r="E19" s="174"/>
      <c r="F19" s="174"/>
      <c r="G19" s="170"/>
      <c r="H19" s="170">
        <v>0.15</v>
      </c>
      <c r="I19" s="44" t="s">
        <v>363</v>
      </c>
      <c r="J19" s="179" t="s">
        <v>364</v>
      </c>
      <c r="K19" s="172" t="s">
        <v>365</v>
      </c>
    </row>
    <row r="20" spans="1:11" s="101" customFormat="1" ht="31.5" x14ac:dyDescent="0.25">
      <c r="A20" s="162" t="s">
        <v>109</v>
      </c>
      <c r="B20" s="175" t="s">
        <v>225</v>
      </c>
      <c r="C20" s="180">
        <f>+C21+C22</f>
        <v>2.1</v>
      </c>
      <c r="D20" s="180"/>
      <c r="E20" s="180"/>
      <c r="F20" s="180"/>
      <c r="G20" s="180"/>
      <c r="H20" s="180">
        <f>+H21+H22</f>
        <v>2.1</v>
      </c>
      <c r="I20" s="181"/>
      <c r="J20" s="44"/>
      <c r="K20" s="168"/>
    </row>
    <row r="21" spans="1:11" s="101" customFormat="1" ht="78.75" x14ac:dyDescent="0.25">
      <c r="A21" s="168">
        <v>1</v>
      </c>
      <c r="B21" s="182" t="s">
        <v>366</v>
      </c>
      <c r="C21" s="170">
        <v>1.8</v>
      </c>
      <c r="D21" s="170"/>
      <c r="E21" s="170"/>
      <c r="F21" s="170"/>
      <c r="G21" s="170"/>
      <c r="H21" s="170">
        <v>1.8</v>
      </c>
      <c r="I21" s="169" t="s">
        <v>367</v>
      </c>
      <c r="J21" s="44" t="s">
        <v>348</v>
      </c>
      <c r="K21" s="172" t="s">
        <v>368</v>
      </c>
    </row>
    <row r="22" spans="1:11" s="101" customFormat="1" ht="78.75" x14ac:dyDescent="0.25">
      <c r="A22" s="168">
        <v>2</v>
      </c>
      <c r="B22" s="169" t="s">
        <v>369</v>
      </c>
      <c r="C22" s="170">
        <v>0.3</v>
      </c>
      <c r="D22" s="170"/>
      <c r="E22" s="170"/>
      <c r="F22" s="170"/>
      <c r="G22" s="170"/>
      <c r="H22" s="170">
        <v>0.3</v>
      </c>
      <c r="I22" s="169" t="s">
        <v>360</v>
      </c>
      <c r="J22" s="44" t="s">
        <v>348</v>
      </c>
      <c r="K22" s="172" t="s">
        <v>370</v>
      </c>
    </row>
    <row r="23" spans="1:11" s="101" customFormat="1" x14ac:dyDescent="0.25">
      <c r="A23" s="162" t="s">
        <v>142</v>
      </c>
      <c r="B23" s="183" t="s">
        <v>371</v>
      </c>
      <c r="C23" s="164">
        <f>SUM(C24:C27)</f>
        <v>0.84</v>
      </c>
      <c r="D23" s="164"/>
      <c r="E23" s="164"/>
      <c r="F23" s="164"/>
      <c r="G23" s="164"/>
      <c r="H23" s="164">
        <f>SUM(H24:H27)</f>
        <v>0.84</v>
      </c>
      <c r="I23" s="169"/>
      <c r="J23" s="44"/>
      <c r="K23" s="172"/>
    </row>
    <row r="24" spans="1:11" s="173" customFormat="1" ht="126" x14ac:dyDescent="0.25">
      <c r="A24" s="168">
        <v>1</v>
      </c>
      <c r="B24" s="44" t="s">
        <v>372</v>
      </c>
      <c r="C24" s="174">
        <f>+D24+E24+F24+G24+H24</f>
        <v>0.04</v>
      </c>
      <c r="D24" s="174"/>
      <c r="E24" s="174"/>
      <c r="F24" s="174"/>
      <c r="G24" s="174"/>
      <c r="H24" s="174">
        <v>0.04</v>
      </c>
      <c r="I24" s="44" t="s">
        <v>373</v>
      </c>
      <c r="J24" s="44" t="s">
        <v>374</v>
      </c>
      <c r="K24" s="172" t="s">
        <v>375</v>
      </c>
    </row>
    <row r="25" spans="1:11" s="173" customFormat="1" ht="189" x14ac:dyDescent="0.25">
      <c r="A25" s="168">
        <v>2</v>
      </c>
      <c r="B25" s="44" t="s">
        <v>376</v>
      </c>
      <c r="C25" s="174">
        <f>+D25+E25+F25+G25+H25</f>
        <v>0.05</v>
      </c>
      <c r="D25" s="174"/>
      <c r="E25" s="174"/>
      <c r="F25" s="174"/>
      <c r="G25" s="174"/>
      <c r="H25" s="174">
        <v>0.05</v>
      </c>
      <c r="I25" s="44" t="s">
        <v>377</v>
      </c>
      <c r="J25" s="44" t="s">
        <v>378</v>
      </c>
      <c r="K25" s="172" t="s">
        <v>379</v>
      </c>
    </row>
    <row r="26" spans="1:11" s="173" customFormat="1" ht="78.75" x14ac:dyDescent="0.25">
      <c r="A26" s="168">
        <v>3</v>
      </c>
      <c r="B26" s="44" t="s">
        <v>380</v>
      </c>
      <c r="C26" s="184">
        <v>0.65</v>
      </c>
      <c r="D26" s="184"/>
      <c r="E26" s="184"/>
      <c r="F26" s="184"/>
      <c r="G26" s="184"/>
      <c r="H26" s="184">
        <v>0.65</v>
      </c>
      <c r="I26" s="44" t="s">
        <v>343</v>
      </c>
      <c r="J26" s="44" t="s">
        <v>381</v>
      </c>
      <c r="K26" s="172" t="s">
        <v>382</v>
      </c>
    </row>
    <row r="27" spans="1:11" s="173" customFormat="1" ht="78.75" x14ac:dyDescent="0.25">
      <c r="A27" s="168">
        <v>4</v>
      </c>
      <c r="B27" s="44" t="s">
        <v>380</v>
      </c>
      <c r="C27" s="174">
        <f>+D27+E27+F27+G27+H27</f>
        <v>0.1</v>
      </c>
      <c r="D27" s="184"/>
      <c r="E27" s="184"/>
      <c r="F27" s="184"/>
      <c r="G27" s="184"/>
      <c r="H27" s="184">
        <v>0.1</v>
      </c>
      <c r="I27" s="44" t="s">
        <v>383</v>
      </c>
      <c r="J27" s="44" t="s">
        <v>381</v>
      </c>
      <c r="K27" s="172" t="s">
        <v>384</v>
      </c>
    </row>
    <row r="28" spans="1:11" s="101" customFormat="1" ht="31.5" x14ac:dyDescent="0.25">
      <c r="A28" s="162" t="s">
        <v>242</v>
      </c>
      <c r="B28" s="163" t="s">
        <v>633</v>
      </c>
      <c r="C28" s="164">
        <f>+C29</f>
        <v>0.1</v>
      </c>
      <c r="D28" s="164"/>
      <c r="E28" s="164"/>
      <c r="F28" s="164"/>
      <c r="G28" s="164"/>
      <c r="H28" s="164">
        <f>+H29</f>
        <v>0.1</v>
      </c>
      <c r="I28" s="169"/>
      <c r="J28" s="44"/>
      <c r="K28" s="172"/>
    </row>
    <row r="29" spans="1:11" s="101" customFormat="1" ht="63" x14ac:dyDescent="0.25">
      <c r="A29" s="168">
        <v>1</v>
      </c>
      <c r="B29" s="185" t="s">
        <v>385</v>
      </c>
      <c r="C29" s="170">
        <v>0.1</v>
      </c>
      <c r="D29" s="170"/>
      <c r="E29" s="170"/>
      <c r="F29" s="170"/>
      <c r="G29" s="170"/>
      <c r="H29" s="170">
        <v>0.1</v>
      </c>
      <c r="I29" s="169" t="s">
        <v>360</v>
      </c>
      <c r="J29" s="44" t="s">
        <v>386</v>
      </c>
      <c r="K29" s="172" t="s">
        <v>387</v>
      </c>
    </row>
    <row r="30" spans="1:11" s="101" customFormat="1" x14ac:dyDescent="0.25">
      <c r="A30" s="162" t="s">
        <v>388</v>
      </c>
      <c r="B30" s="186" t="s">
        <v>634</v>
      </c>
      <c r="C30" s="164">
        <f>SUM(C31:C35)</f>
        <v>8.8200000000000021</v>
      </c>
      <c r="D30" s="164">
        <f>SUM(D31:D35)</f>
        <v>1.4</v>
      </c>
      <c r="E30" s="164"/>
      <c r="F30" s="164"/>
      <c r="G30" s="164"/>
      <c r="H30" s="164">
        <f>SUM(H31:H35)</f>
        <v>7.42</v>
      </c>
      <c r="I30" s="44"/>
      <c r="J30" s="44"/>
      <c r="K30" s="187"/>
    </row>
    <row r="31" spans="1:11" s="101" customFormat="1" ht="78.75" x14ac:dyDescent="0.25">
      <c r="A31" s="168">
        <v>1</v>
      </c>
      <c r="B31" s="185" t="s">
        <v>389</v>
      </c>
      <c r="C31" s="170">
        <v>2</v>
      </c>
      <c r="D31" s="170">
        <v>0.2</v>
      </c>
      <c r="E31" s="170"/>
      <c r="F31" s="170"/>
      <c r="G31" s="170"/>
      <c r="H31" s="170">
        <v>1.8</v>
      </c>
      <c r="I31" s="185" t="s">
        <v>351</v>
      </c>
      <c r="J31" s="44" t="s">
        <v>390</v>
      </c>
      <c r="K31" s="172" t="s">
        <v>391</v>
      </c>
    </row>
    <row r="32" spans="1:11" s="101" customFormat="1" ht="94.5" x14ac:dyDescent="0.25">
      <c r="A32" s="168">
        <v>2</v>
      </c>
      <c r="B32" s="185" t="s">
        <v>392</v>
      </c>
      <c r="C32" s="170">
        <v>3.4000000000000004</v>
      </c>
      <c r="D32" s="170">
        <v>0.8</v>
      </c>
      <c r="E32" s="170"/>
      <c r="F32" s="170"/>
      <c r="G32" s="170"/>
      <c r="H32" s="170">
        <v>2.6</v>
      </c>
      <c r="I32" s="185" t="s">
        <v>351</v>
      </c>
      <c r="J32" s="188" t="s">
        <v>393</v>
      </c>
      <c r="K32" s="172" t="s">
        <v>394</v>
      </c>
    </row>
    <row r="33" spans="1:11" s="101" customFormat="1" ht="94.5" x14ac:dyDescent="0.25">
      <c r="A33" s="168">
        <v>3</v>
      </c>
      <c r="B33" s="185" t="s">
        <v>395</v>
      </c>
      <c r="C33" s="170">
        <v>0.82000000000000006</v>
      </c>
      <c r="D33" s="170">
        <v>0.2</v>
      </c>
      <c r="E33" s="170"/>
      <c r="F33" s="170"/>
      <c r="G33" s="170"/>
      <c r="H33" s="170">
        <v>0.62</v>
      </c>
      <c r="I33" s="185" t="s">
        <v>351</v>
      </c>
      <c r="J33" s="188" t="s">
        <v>393</v>
      </c>
      <c r="K33" s="172" t="s">
        <v>396</v>
      </c>
    </row>
    <row r="34" spans="1:11" s="101" customFormat="1" ht="94.5" x14ac:dyDescent="0.25">
      <c r="A34" s="168">
        <v>4</v>
      </c>
      <c r="B34" s="185" t="s">
        <v>397</v>
      </c>
      <c r="C34" s="170">
        <v>1.8</v>
      </c>
      <c r="D34" s="189"/>
      <c r="E34" s="189"/>
      <c r="F34" s="189"/>
      <c r="G34" s="170"/>
      <c r="H34" s="170">
        <v>1.8</v>
      </c>
      <c r="I34" s="185" t="s">
        <v>377</v>
      </c>
      <c r="J34" s="44" t="s">
        <v>398</v>
      </c>
      <c r="K34" s="172" t="s">
        <v>399</v>
      </c>
    </row>
    <row r="35" spans="1:11" s="173" customFormat="1" ht="78.75" x14ac:dyDescent="0.25">
      <c r="A35" s="168">
        <v>5</v>
      </c>
      <c r="B35" s="169" t="s">
        <v>400</v>
      </c>
      <c r="C35" s="170">
        <v>0.8</v>
      </c>
      <c r="D35" s="170">
        <v>0.2</v>
      </c>
      <c r="E35" s="170"/>
      <c r="F35" s="170"/>
      <c r="G35" s="170"/>
      <c r="H35" s="170">
        <v>0.6</v>
      </c>
      <c r="I35" s="169" t="s">
        <v>383</v>
      </c>
      <c r="J35" s="44" t="s">
        <v>401</v>
      </c>
      <c r="K35" s="172" t="s">
        <v>402</v>
      </c>
    </row>
    <row r="36" spans="1:11" s="101" customFormat="1" ht="31.5" x14ac:dyDescent="0.25">
      <c r="A36" s="162" t="s">
        <v>403</v>
      </c>
      <c r="B36" s="163" t="s">
        <v>635</v>
      </c>
      <c r="C36" s="190">
        <f>+C37</f>
        <v>0.9</v>
      </c>
      <c r="D36" s="190"/>
      <c r="E36" s="190"/>
      <c r="F36" s="190"/>
      <c r="G36" s="190">
        <f>+G37</f>
        <v>0.4</v>
      </c>
      <c r="H36" s="190">
        <f>+H37</f>
        <v>0.5</v>
      </c>
      <c r="I36" s="191"/>
      <c r="J36" s="191"/>
      <c r="K36" s="191"/>
    </row>
    <row r="37" spans="1:11" s="101" customFormat="1" ht="63" x14ac:dyDescent="0.25">
      <c r="A37" s="168">
        <v>1</v>
      </c>
      <c r="B37" s="192" t="s">
        <v>404</v>
      </c>
      <c r="C37" s="170">
        <v>0.9</v>
      </c>
      <c r="D37" s="174"/>
      <c r="E37" s="174"/>
      <c r="F37" s="174"/>
      <c r="G37" s="170">
        <v>0.4</v>
      </c>
      <c r="H37" s="170">
        <v>0.5</v>
      </c>
      <c r="I37" s="193" t="s">
        <v>347</v>
      </c>
      <c r="J37" s="44" t="s">
        <v>405</v>
      </c>
      <c r="K37" s="172" t="s">
        <v>406</v>
      </c>
    </row>
    <row r="38" spans="1:11" s="101" customFormat="1" ht="31.5" x14ac:dyDescent="0.25">
      <c r="A38" s="162" t="s">
        <v>502</v>
      </c>
      <c r="B38" s="23" t="s">
        <v>567</v>
      </c>
      <c r="C38" s="190">
        <f>+C39+C40</f>
        <v>9.5</v>
      </c>
      <c r="D38" s="190"/>
      <c r="E38" s="190"/>
      <c r="F38" s="190"/>
      <c r="G38" s="190"/>
      <c r="H38" s="190">
        <f t="shared" ref="H38" si="0">+H39</f>
        <v>2.5</v>
      </c>
      <c r="I38" s="191"/>
      <c r="J38" s="191"/>
      <c r="K38" s="191"/>
    </row>
    <row r="39" spans="1:11" s="101" customFormat="1" ht="110.25" x14ac:dyDescent="0.25">
      <c r="A39" s="168">
        <v>1</v>
      </c>
      <c r="B39" s="192" t="s">
        <v>650</v>
      </c>
      <c r="C39" s="170">
        <f>+H39</f>
        <v>2.5</v>
      </c>
      <c r="D39" s="174"/>
      <c r="E39" s="174"/>
      <c r="F39" s="174"/>
      <c r="G39" s="170"/>
      <c r="H39" s="170">
        <v>2.5</v>
      </c>
      <c r="I39" s="193" t="s">
        <v>363</v>
      </c>
      <c r="J39" s="259" t="s">
        <v>692</v>
      </c>
      <c r="K39" s="172" t="s">
        <v>651</v>
      </c>
    </row>
    <row r="40" spans="1:11" s="101" customFormat="1" ht="126" x14ac:dyDescent="0.25">
      <c r="A40" s="168">
        <v>2</v>
      </c>
      <c r="B40" s="192" t="s">
        <v>652</v>
      </c>
      <c r="C40" s="170">
        <f>+H40</f>
        <v>7</v>
      </c>
      <c r="D40" s="174"/>
      <c r="E40" s="174"/>
      <c r="F40" s="174"/>
      <c r="G40" s="170"/>
      <c r="H40" s="170">
        <v>7</v>
      </c>
      <c r="I40" s="193" t="s">
        <v>373</v>
      </c>
      <c r="J40" s="255" t="s">
        <v>679</v>
      </c>
      <c r="K40" s="172" t="s">
        <v>653</v>
      </c>
    </row>
    <row r="41" spans="1:11" x14ac:dyDescent="0.25">
      <c r="A41" s="28">
        <f>+A37+A35+A29+A27+A22+A19+A14+A11+A40</f>
        <v>22</v>
      </c>
      <c r="B41" s="22" t="s">
        <v>506</v>
      </c>
      <c r="C41" s="29">
        <f>+C36+C30+C28+C23+C20+C15+C12+C10+C38</f>
        <v>29.910000000000004</v>
      </c>
      <c r="D41" s="29">
        <f t="shared" ref="D41:H41" si="1">+D36+D30+D28+D23+D20+D15+D12+D10+D38</f>
        <v>1.4</v>
      </c>
      <c r="E41" s="29"/>
      <c r="F41" s="29"/>
      <c r="G41" s="29">
        <f t="shared" si="1"/>
        <v>4.5</v>
      </c>
      <c r="H41" s="29">
        <f t="shared" si="1"/>
        <v>17.009999999999998</v>
      </c>
      <c r="I41" s="22"/>
      <c r="J41" s="22"/>
      <c r="K41" s="30"/>
    </row>
    <row r="43" spans="1:11" x14ac:dyDescent="0.25">
      <c r="J43" s="363" t="str">
        <f>+'1.1.TP'!J18:K18</f>
        <v>HỘI ĐỒNG NHÂN DÂN TỈNH</v>
      </c>
      <c r="K43" s="373"/>
    </row>
  </sheetData>
  <mergeCells count="16">
    <mergeCell ref="J43:K43"/>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topLeftCell="A7"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6" width="6.28515625" style="31" customWidth="1"/>
    <col min="7" max="7" width="7.42578125" style="31" customWidth="1"/>
    <col min="8" max="8" width="9.85546875" style="31" customWidth="1"/>
    <col min="9" max="9" width="12.5703125" style="31" customWidth="1"/>
    <col min="10" max="10" width="32.42578125" style="31" customWidth="1"/>
    <col min="11" max="16384" width="9.140625" style="31"/>
  </cols>
  <sheetData>
    <row r="1" spans="1:48" ht="15.75" customHeight="1" x14ac:dyDescent="0.25">
      <c r="A1" s="354" t="str">
        <f>+'1.THD.T'!A1:C1</f>
        <v>HỘI ĐỒNG NHÂN DÂN</v>
      </c>
      <c r="B1" s="354"/>
      <c r="C1" s="354"/>
      <c r="D1" s="354"/>
      <c r="E1" s="355" t="s">
        <v>0</v>
      </c>
      <c r="F1" s="355"/>
      <c r="G1" s="355"/>
      <c r="H1" s="355"/>
      <c r="I1" s="355"/>
      <c r="J1" s="355"/>
      <c r="K1" s="355"/>
    </row>
    <row r="2" spans="1:48" ht="15.75" customHeight="1" x14ac:dyDescent="0.25">
      <c r="A2" s="355" t="str">
        <f>+'1.THD.T'!A2:C2</f>
        <v>TỈNH HÀ TĨNH</v>
      </c>
      <c r="B2" s="355"/>
      <c r="C2" s="355"/>
      <c r="D2" s="355"/>
      <c r="E2" s="355" t="s">
        <v>1</v>
      </c>
      <c r="F2" s="355"/>
      <c r="G2" s="355"/>
      <c r="H2" s="355"/>
      <c r="I2" s="355"/>
      <c r="J2" s="355"/>
      <c r="K2" s="355"/>
    </row>
    <row r="3" spans="1:48" x14ac:dyDescent="0.25">
      <c r="A3" s="353"/>
      <c r="B3" s="353"/>
      <c r="C3" s="353"/>
      <c r="D3" s="353"/>
      <c r="E3" s="353"/>
      <c r="F3" s="353"/>
      <c r="G3" s="353"/>
      <c r="H3" s="353"/>
      <c r="I3" s="353"/>
      <c r="J3" s="353"/>
      <c r="K3" s="353"/>
    </row>
    <row r="4" spans="1:48" ht="18.75" customHeight="1" x14ac:dyDescent="0.25">
      <c r="A4" s="351" t="s">
        <v>71</v>
      </c>
      <c r="B4" s="351"/>
      <c r="C4" s="351"/>
      <c r="D4" s="351"/>
      <c r="E4" s="351"/>
      <c r="F4" s="351"/>
      <c r="G4" s="351"/>
      <c r="H4" s="351"/>
      <c r="I4" s="351"/>
      <c r="J4" s="351"/>
      <c r="K4" s="351"/>
    </row>
    <row r="5" spans="1:48" x14ac:dyDescent="0.25">
      <c r="A5" s="351" t="s">
        <v>72</v>
      </c>
      <c r="B5" s="351"/>
      <c r="C5" s="351"/>
      <c r="D5" s="351"/>
      <c r="E5" s="351"/>
      <c r="F5" s="351"/>
      <c r="G5" s="351"/>
      <c r="H5" s="351"/>
      <c r="I5" s="351"/>
      <c r="J5" s="351"/>
      <c r="K5" s="351"/>
    </row>
    <row r="6" spans="1:48"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48" x14ac:dyDescent="0.25">
      <c r="A7" s="21"/>
      <c r="B7" s="21"/>
      <c r="C7" s="21"/>
      <c r="D7" s="21"/>
      <c r="E7" s="21"/>
      <c r="F7" s="21"/>
      <c r="G7" s="21"/>
      <c r="H7" s="21"/>
      <c r="I7" s="21"/>
      <c r="J7" s="21"/>
    </row>
    <row r="8" spans="1:48" ht="20.25" customHeight="1" x14ac:dyDescent="0.25">
      <c r="A8" s="368" t="s">
        <v>2</v>
      </c>
      <c r="B8" s="369" t="s">
        <v>42</v>
      </c>
      <c r="C8" s="370" t="s">
        <v>4</v>
      </c>
      <c r="D8" s="370" t="s">
        <v>43</v>
      </c>
      <c r="E8" s="370"/>
      <c r="F8" s="370"/>
      <c r="G8" s="370"/>
      <c r="H8" s="370"/>
      <c r="I8" s="371" t="s">
        <v>44</v>
      </c>
      <c r="J8" s="365" t="s">
        <v>46</v>
      </c>
      <c r="K8" s="367" t="s">
        <v>47</v>
      </c>
    </row>
    <row r="9" spans="1:48" ht="27.75" customHeight="1" x14ac:dyDescent="0.25">
      <c r="A9" s="368"/>
      <c r="B9" s="369"/>
      <c r="C9" s="370"/>
      <c r="D9" s="32" t="s">
        <v>7</v>
      </c>
      <c r="E9" s="32" t="s">
        <v>45</v>
      </c>
      <c r="F9" s="32" t="s">
        <v>9</v>
      </c>
      <c r="G9" s="32" t="s">
        <v>10</v>
      </c>
      <c r="H9" s="32" t="s">
        <v>11</v>
      </c>
      <c r="I9" s="372"/>
      <c r="J9" s="366"/>
      <c r="K9" s="367"/>
    </row>
    <row r="10" spans="1:48" s="248" customFormat="1" ht="41.25" customHeight="1" x14ac:dyDescent="0.2">
      <c r="A10" s="277" t="s">
        <v>73</v>
      </c>
      <c r="B10" s="278" t="s">
        <v>623</v>
      </c>
      <c r="C10" s="279">
        <f>SUM(C11:C11)</f>
        <v>0.16</v>
      </c>
      <c r="D10" s="279"/>
      <c r="E10" s="279"/>
      <c r="F10" s="279"/>
      <c r="G10" s="279"/>
      <c r="H10" s="279">
        <f>SUM(H11:H11)</f>
        <v>0.16</v>
      </c>
      <c r="I10" s="280"/>
      <c r="J10" s="281"/>
      <c r="K10" s="282"/>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row>
    <row r="11" spans="1:48" s="248" customFormat="1" ht="75.75" customHeight="1" x14ac:dyDescent="0.2">
      <c r="A11" s="283">
        <v>1</v>
      </c>
      <c r="B11" s="284" t="s">
        <v>624</v>
      </c>
      <c r="C11" s="285">
        <f>D11+E11+F11+G11+H11</f>
        <v>0.16</v>
      </c>
      <c r="D11" s="285"/>
      <c r="E11" s="286"/>
      <c r="F11" s="285"/>
      <c r="G11" s="285"/>
      <c r="H11" s="287">
        <v>0.16</v>
      </c>
      <c r="I11" s="288" t="s">
        <v>625</v>
      </c>
      <c r="J11" s="289" t="s">
        <v>626</v>
      </c>
      <c r="K11" s="282"/>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row>
    <row r="12" spans="1:48" s="248" customFormat="1" ht="33" customHeight="1" x14ac:dyDescent="0.2">
      <c r="A12" s="290" t="s">
        <v>78</v>
      </c>
      <c r="B12" s="59" t="s">
        <v>184</v>
      </c>
      <c r="C12" s="279">
        <f>SUM(C13:C14)</f>
        <v>4.7</v>
      </c>
      <c r="D12" s="279"/>
      <c r="E12" s="279"/>
      <c r="F12" s="279"/>
      <c r="G12" s="279">
        <f>G13+G14</f>
        <v>2.5</v>
      </c>
      <c r="H12" s="279">
        <f>H13+H14</f>
        <v>2.2000000000000002</v>
      </c>
      <c r="I12" s="291"/>
      <c r="J12" s="292"/>
      <c r="K12" s="282"/>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row>
    <row r="13" spans="1:48" s="248" customFormat="1" ht="93.75" customHeight="1" x14ac:dyDescent="0.2">
      <c r="A13" s="283">
        <v>1</v>
      </c>
      <c r="B13" s="293" t="s">
        <v>627</v>
      </c>
      <c r="C13" s="285">
        <f>D13+E13+F13+AD13+G13+H13</f>
        <v>2.5</v>
      </c>
      <c r="D13" s="294"/>
      <c r="E13" s="294"/>
      <c r="F13" s="287"/>
      <c r="G13" s="294">
        <v>2.5</v>
      </c>
      <c r="H13" s="294"/>
      <c r="I13" s="288" t="s">
        <v>628</v>
      </c>
      <c r="J13" s="289" t="s">
        <v>629</v>
      </c>
      <c r="K13" s="282"/>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row>
    <row r="14" spans="1:48" s="248" customFormat="1" ht="93.75" customHeight="1" x14ac:dyDescent="0.2">
      <c r="A14" s="283">
        <v>2</v>
      </c>
      <c r="B14" s="293" t="s">
        <v>630</v>
      </c>
      <c r="C14" s="285">
        <f>D14+E14+F14+AD14+G14+H14</f>
        <v>2.2000000000000002</v>
      </c>
      <c r="D14" s="294"/>
      <c r="E14" s="294"/>
      <c r="F14" s="294"/>
      <c r="G14" s="294"/>
      <c r="H14" s="287">
        <v>2.2000000000000002</v>
      </c>
      <c r="I14" s="288" t="s">
        <v>631</v>
      </c>
      <c r="J14" s="295" t="s">
        <v>632</v>
      </c>
      <c r="K14" s="282"/>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row>
    <row r="15" spans="1:48" s="248" customFormat="1" ht="33" customHeight="1" x14ac:dyDescent="0.2">
      <c r="A15" s="290" t="s">
        <v>92</v>
      </c>
      <c r="B15" s="23" t="s">
        <v>567</v>
      </c>
      <c r="C15" s="279">
        <f>SUM(C16:C17)</f>
        <v>36.980000000000004</v>
      </c>
      <c r="D15" s="279"/>
      <c r="E15" s="279"/>
      <c r="F15" s="279"/>
      <c r="G15" s="279">
        <f t="shared" ref="G15" si="0">SUM(G16:G17)</f>
        <v>36.980000000000004</v>
      </c>
      <c r="H15" s="279"/>
      <c r="I15" s="291"/>
      <c r="J15" s="292"/>
      <c r="K15" s="282"/>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row>
    <row r="16" spans="1:48" s="42" customFormat="1" ht="93.75" customHeight="1" x14ac:dyDescent="0.25">
      <c r="A16" s="283">
        <v>1</v>
      </c>
      <c r="B16" s="339" t="s">
        <v>686</v>
      </c>
      <c r="C16" s="285">
        <f>D16+E16+F16+AD16+G16+H16</f>
        <v>20.66</v>
      </c>
      <c r="D16" s="294"/>
      <c r="E16" s="294"/>
      <c r="F16" s="287"/>
      <c r="G16" s="338">
        <v>20.66</v>
      </c>
      <c r="H16" s="294"/>
      <c r="I16" s="288" t="s">
        <v>687</v>
      </c>
      <c r="J16" s="192" t="s">
        <v>688</v>
      </c>
      <c r="K16" s="89"/>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row>
    <row r="17" spans="1:48" s="42" customFormat="1" ht="93.75" customHeight="1" x14ac:dyDescent="0.25">
      <c r="A17" s="283">
        <v>2</v>
      </c>
      <c r="B17" s="293" t="s">
        <v>689</v>
      </c>
      <c r="C17" s="285">
        <f>D17+E17+F17+AD17+G17+H17</f>
        <v>16.32</v>
      </c>
      <c r="D17" s="294"/>
      <c r="E17" s="294"/>
      <c r="F17" s="287"/>
      <c r="G17" s="294">
        <v>16.32</v>
      </c>
      <c r="H17" s="294"/>
      <c r="I17" s="288" t="s">
        <v>687</v>
      </c>
      <c r="J17" s="192" t="s">
        <v>690</v>
      </c>
      <c r="K17" s="89"/>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row>
    <row r="18" spans="1:48" x14ac:dyDescent="0.25">
      <c r="A18" s="28">
        <f>+A14+A11+A17</f>
        <v>5</v>
      </c>
      <c r="B18" s="22" t="s">
        <v>691</v>
      </c>
      <c r="C18" s="29">
        <f>+C12+C10+C15</f>
        <v>41.84</v>
      </c>
      <c r="D18" s="29"/>
      <c r="E18" s="29"/>
      <c r="F18" s="29"/>
      <c r="G18" s="29">
        <f t="shared" ref="G18:H18" si="1">+G12+G10+G15</f>
        <v>39.480000000000004</v>
      </c>
      <c r="H18" s="29">
        <f t="shared" si="1"/>
        <v>2.3600000000000003</v>
      </c>
      <c r="I18" s="22"/>
      <c r="J18" s="22"/>
      <c r="K18" s="30"/>
    </row>
    <row r="20" spans="1:48" x14ac:dyDescent="0.25">
      <c r="J20" s="363" t="str">
        <f>+'1.1.TP'!J18:K18</f>
        <v>HỘI ĐỒNG NHÂN DÂN TỈNH</v>
      </c>
      <c r="K20" s="373"/>
    </row>
  </sheetData>
  <mergeCells count="16">
    <mergeCell ref="J20:K20"/>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activeCell="J16" sqref="J16"/>
    </sheetView>
  </sheetViews>
  <sheetFormatPr defaultRowHeight="15.75" x14ac:dyDescent="0.25"/>
  <cols>
    <col min="1" max="1" width="5" style="31" customWidth="1"/>
    <col min="2" max="2" width="23.7109375" style="31" customWidth="1"/>
    <col min="3" max="3" width="11.57031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45.42578125" style="31" customWidth="1"/>
    <col min="11" max="11" width="5.42578125" style="31" customWidth="1"/>
    <col min="12" max="16384" width="9.140625" style="31"/>
  </cols>
  <sheetData>
    <row r="1" spans="1:11" ht="15.75" customHeight="1" x14ac:dyDescent="0.25">
      <c r="A1" s="354" t="str">
        <f>+'1.THD.T'!A1:C1</f>
        <v>HỘI ĐỒNG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48</v>
      </c>
      <c r="B4" s="351"/>
      <c r="C4" s="351"/>
      <c r="D4" s="351"/>
      <c r="E4" s="351"/>
      <c r="F4" s="351"/>
      <c r="G4" s="351"/>
      <c r="H4" s="351"/>
      <c r="I4" s="351"/>
      <c r="J4" s="351"/>
      <c r="K4" s="351"/>
    </row>
    <row r="5" spans="1:11" x14ac:dyDescent="0.25">
      <c r="A5" s="351" t="s">
        <v>49</v>
      </c>
      <c r="B5" s="351"/>
      <c r="C5" s="351"/>
      <c r="D5" s="351"/>
      <c r="E5" s="351"/>
      <c r="F5" s="351"/>
      <c r="G5" s="351"/>
      <c r="H5" s="351"/>
      <c r="I5" s="351"/>
      <c r="J5" s="351"/>
      <c r="K5" s="351"/>
    </row>
    <row r="6" spans="1:11"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101" customFormat="1" ht="31.5" x14ac:dyDescent="0.25">
      <c r="A10" s="73" t="s">
        <v>73</v>
      </c>
      <c r="B10" s="96" t="s">
        <v>184</v>
      </c>
      <c r="C10" s="97">
        <f t="shared" ref="C10:H10" si="0">SUM(C11:C15)</f>
        <v>1.47</v>
      </c>
      <c r="D10" s="97">
        <f t="shared" si="0"/>
        <v>1.1599999999999999</v>
      </c>
      <c r="E10" s="97"/>
      <c r="F10" s="97"/>
      <c r="G10" s="97"/>
      <c r="H10" s="97">
        <f t="shared" si="0"/>
        <v>0.31000000000000005</v>
      </c>
      <c r="I10" s="98"/>
      <c r="J10" s="99"/>
      <c r="K10" s="100"/>
    </row>
    <row r="11" spans="1:11" s="101" customFormat="1" ht="189" x14ac:dyDescent="0.25">
      <c r="A11" s="102">
        <v>1</v>
      </c>
      <c r="B11" s="103" t="s">
        <v>207</v>
      </c>
      <c r="C11" s="104">
        <f>SUM(D11:H11)</f>
        <v>1.1499999999999999</v>
      </c>
      <c r="D11" s="104">
        <v>0.95</v>
      </c>
      <c r="E11" s="104"/>
      <c r="F11" s="104"/>
      <c r="G11" s="104"/>
      <c r="H11" s="104">
        <v>0.2</v>
      </c>
      <c r="I11" s="102" t="s">
        <v>208</v>
      </c>
      <c r="J11" s="105" t="s">
        <v>216</v>
      </c>
      <c r="K11" s="106"/>
    </row>
    <row r="12" spans="1:11" s="101" customFormat="1" ht="178.5" customHeight="1" x14ac:dyDescent="0.25">
      <c r="A12" s="102">
        <v>2</v>
      </c>
      <c r="B12" s="103" t="s">
        <v>209</v>
      </c>
      <c r="C12" s="104">
        <f>SUM(D12:H12)</f>
        <v>0.27</v>
      </c>
      <c r="D12" s="104">
        <v>0.21</v>
      </c>
      <c r="E12" s="104"/>
      <c r="F12" s="104"/>
      <c r="G12" s="104"/>
      <c r="H12" s="104">
        <v>0.06</v>
      </c>
      <c r="I12" s="102" t="s">
        <v>210</v>
      </c>
      <c r="J12" s="105" t="s">
        <v>211</v>
      </c>
      <c r="K12" s="106" t="s">
        <v>189</v>
      </c>
    </row>
    <row r="13" spans="1:11" s="101" customFormat="1" ht="94.5" x14ac:dyDescent="0.25">
      <c r="A13" s="102">
        <v>3</v>
      </c>
      <c r="B13" s="103" t="s">
        <v>212</v>
      </c>
      <c r="C13" s="104">
        <f>SUM(D13:H13)</f>
        <v>0.01</v>
      </c>
      <c r="D13" s="104"/>
      <c r="E13" s="104"/>
      <c r="F13" s="104"/>
      <c r="G13" s="104"/>
      <c r="H13" s="104">
        <v>0.01</v>
      </c>
      <c r="I13" s="102" t="s">
        <v>213</v>
      </c>
      <c r="J13" s="102" t="s">
        <v>704</v>
      </c>
      <c r="K13" s="106"/>
    </row>
    <row r="14" spans="1:11" s="101" customFormat="1" ht="110.25" x14ac:dyDescent="0.25">
      <c r="A14" s="102">
        <v>4</v>
      </c>
      <c r="B14" s="103" t="s">
        <v>701</v>
      </c>
      <c r="C14" s="104">
        <f>SUM(D14:H14)</f>
        <v>0.03</v>
      </c>
      <c r="D14" s="104"/>
      <c r="E14" s="104"/>
      <c r="F14" s="104"/>
      <c r="G14" s="104"/>
      <c r="H14" s="104">
        <v>0.03</v>
      </c>
      <c r="I14" s="102" t="s">
        <v>702</v>
      </c>
      <c r="J14" s="102" t="s">
        <v>703</v>
      </c>
      <c r="K14" s="106"/>
    </row>
    <row r="15" spans="1:11" s="101" customFormat="1" ht="94.5" x14ac:dyDescent="0.25">
      <c r="A15" s="102">
        <v>5</v>
      </c>
      <c r="B15" s="103" t="s">
        <v>214</v>
      </c>
      <c r="C15" s="104">
        <f>SUM(D15:H15)</f>
        <v>0.01</v>
      </c>
      <c r="D15" s="104"/>
      <c r="E15" s="104"/>
      <c r="F15" s="104"/>
      <c r="G15" s="104"/>
      <c r="H15" s="104">
        <v>0.01</v>
      </c>
      <c r="I15" s="102" t="s">
        <v>215</v>
      </c>
      <c r="J15" s="102" t="s">
        <v>705</v>
      </c>
      <c r="K15" s="106"/>
    </row>
    <row r="16" spans="1:11" x14ac:dyDescent="0.25">
      <c r="A16" s="28">
        <f>+A15</f>
        <v>5</v>
      </c>
      <c r="B16" s="22" t="s">
        <v>691</v>
      </c>
      <c r="C16" s="29">
        <f>+C10</f>
        <v>1.47</v>
      </c>
      <c r="D16" s="29">
        <f>+D10</f>
        <v>1.1599999999999999</v>
      </c>
      <c r="E16" s="29"/>
      <c r="F16" s="29"/>
      <c r="G16" s="29"/>
      <c r="H16" s="29">
        <f>+H10</f>
        <v>0.31000000000000005</v>
      </c>
      <c r="I16" s="22"/>
      <c r="J16" s="22"/>
      <c r="K16" s="30"/>
    </row>
    <row r="18" spans="1:11" x14ac:dyDescent="0.25">
      <c r="A18" s="33"/>
      <c r="B18" s="33"/>
      <c r="C18" s="33"/>
      <c r="D18" s="33"/>
      <c r="E18" s="33"/>
      <c r="F18" s="33"/>
      <c r="G18" s="33"/>
      <c r="H18" s="33"/>
      <c r="I18" s="33"/>
      <c r="J18" s="363" t="s">
        <v>699</v>
      </c>
      <c r="K18" s="364"/>
    </row>
  </sheetData>
  <mergeCells count="16">
    <mergeCell ref="J18:K18"/>
    <mergeCell ref="A1:D1"/>
    <mergeCell ref="A2:D2"/>
    <mergeCell ref="E2:K2"/>
    <mergeCell ref="E1:K1"/>
    <mergeCell ref="A4:K4"/>
    <mergeCell ref="A3:K3"/>
    <mergeCell ref="A6:K6"/>
    <mergeCell ref="A5:K5"/>
    <mergeCell ref="J8:J9"/>
    <mergeCell ref="K8:K9"/>
    <mergeCell ref="A8:A9"/>
    <mergeCell ref="B8:B9"/>
    <mergeCell ref="C8:C9"/>
    <mergeCell ref="D8:H8"/>
    <mergeCell ref="I8:I9"/>
  </mergeCells>
  <pageMargins left="0.45" right="0.2" top="0.25" bottom="0.5" header="0.3" footer="0.3"/>
  <pageSetup paperSize="9" orientation="landscape" verticalDpi="0" r:id="rId1"/>
  <headerFooter>
    <oddFooter>&amp;L&amp;A&amp;R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opLeftCell="A13" zoomScaleNormal="100" workbookViewId="0">
      <selection sqref="A1:D1"/>
    </sheetView>
  </sheetViews>
  <sheetFormatPr defaultRowHeight="15.75" x14ac:dyDescent="0.25"/>
  <cols>
    <col min="1" max="1" width="5" style="31" customWidth="1"/>
    <col min="2" max="2" width="32.85546875" style="31" customWidth="1"/>
    <col min="3" max="3" width="11.7109375" style="31" customWidth="1"/>
    <col min="4" max="4" width="7.42578125" style="31" customWidth="1"/>
    <col min="5" max="5" width="6.5703125" style="31" customWidth="1"/>
    <col min="6" max="6" width="6.28515625" style="31" customWidth="1"/>
    <col min="7" max="7" width="8.42578125" style="31" customWidth="1"/>
    <col min="8" max="8" width="9.85546875" style="31" customWidth="1"/>
    <col min="9" max="9" width="12" style="31" customWidth="1"/>
    <col min="10" max="10" width="34.42578125" style="31" customWidth="1"/>
    <col min="11" max="11" width="5.85546875" style="31" customWidth="1"/>
    <col min="12" max="16384" width="9.140625" style="31"/>
  </cols>
  <sheetData>
    <row r="1" spans="1:11" ht="15.75" customHeight="1" x14ac:dyDescent="0.25">
      <c r="A1" s="354" t="str">
        <f>+'1.THD.T'!A1:C1</f>
        <v>HỘI ĐỒNG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54</v>
      </c>
      <c r="B4" s="351"/>
      <c r="C4" s="351"/>
      <c r="D4" s="351"/>
      <c r="E4" s="351"/>
      <c r="F4" s="351"/>
      <c r="G4" s="351"/>
      <c r="H4" s="351"/>
      <c r="I4" s="351"/>
      <c r="J4" s="351"/>
      <c r="K4" s="351"/>
    </row>
    <row r="5" spans="1:11" x14ac:dyDescent="0.25">
      <c r="A5" s="351" t="s">
        <v>50</v>
      </c>
      <c r="B5" s="351"/>
      <c r="C5" s="351"/>
      <c r="D5" s="351"/>
      <c r="E5" s="351"/>
      <c r="F5" s="351"/>
      <c r="G5" s="351"/>
      <c r="H5" s="351"/>
      <c r="I5" s="351"/>
      <c r="J5" s="351"/>
      <c r="K5" s="351"/>
    </row>
    <row r="6" spans="1:11"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69" t="s">
        <v>44</v>
      </c>
      <c r="J8" s="367" t="s">
        <v>46</v>
      </c>
      <c r="K8" s="367" t="s">
        <v>47</v>
      </c>
    </row>
    <row r="9" spans="1:11" ht="27.75" customHeight="1" x14ac:dyDescent="0.25">
      <c r="A9" s="368"/>
      <c r="B9" s="369"/>
      <c r="C9" s="370"/>
      <c r="D9" s="330" t="s">
        <v>7</v>
      </c>
      <c r="E9" s="330" t="s">
        <v>45</v>
      </c>
      <c r="F9" s="330" t="s">
        <v>9</v>
      </c>
      <c r="G9" s="330" t="s">
        <v>10</v>
      </c>
      <c r="H9" s="330" t="s">
        <v>11</v>
      </c>
      <c r="I9" s="369"/>
      <c r="J9" s="367"/>
      <c r="K9" s="367"/>
    </row>
    <row r="10" spans="1:11" s="224" customFormat="1" ht="24.75" customHeight="1" x14ac:dyDescent="0.25">
      <c r="A10" s="221" t="s">
        <v>73</v>
      </c>
      <c r="B10" s="222" t="s">
        <v>156</v>
      </c>
      <c r="C10" s="223">
        <f>C11</f>
        <v>0.59</v>
      </c>
      <c r="D10" s="223">
        <f t="shared" ref="D10" si="0">D11</f>
        <v>0.59</v>
      </c>
      <c r="E10" s="223"/>
      <c r="F10" s="223"/>
      <c r="G10" s="223"/>
      <c r="H10" s="223"/>
      <c r="I10" s="221"/>
      <c r="J10" s="221"/>
      <c r="K10" s="221"/>
    </row>
    <row r="11" spans="1:11" s="229" customFormat="1" ht="94.5" x14ac:dyDescent="0.25">
      <c r="A11" s="225">
        <v>1</v>
      </c>
      <c r="B11" s="226" t="s">
        <v>450</v>
      </c>
      <c r="C11" s="116">
        <v>0.59</v>
      </c>
      <c r="D11" s="116">
        <v>0.59</v>
      </c>
      <c r="E11" s="116"/>
      <c r="F11" s="116"/>
      <c r="G11" s="116"/>
      <c r="H11" s="116"/>
      <c r="I11" s="227" t="s">
        <v>451</v>
      </c>
      <c r="J11" s="325" t="s">
        <v>659</v>
      </c>
      <c r="K11" s="228"/>
    </row>
    <row r="12" spans="1:11" s="231" customFormat="1" ht="110.25" x14ac:dyDescent="0.25">
      <c r="A12" s="107" t="s">
        <v>78</v>
      </c>
      <c r="B12" s="340" t="s">
        <v>452</v>
      </c>
      <c r="C12" s="109">
        <f t="shared" ref="C12:H12" si="1">SUM(C13:C13)</f>
        <v>27.19</v>
      </c>
      <c r="D12" s="109">
        <f t="shared" si="1"/>
        <v>20.95</v>
      </c>
      <c r="E12" s="109"/>
      <c r="F12" s="109"/>
      <c r="G12" s="109"/>
      <c r="H12" s="109">
        <f t="shared" si="1"/>
        <v>6.24</v>
      </c>
      <c r="I12" s="110"/>
      <c r="J12" s="326"/>
      <c r="K12" s="230"/>
    </row>
    <row r="13" spans="1:11" s="237" customFormat="1" ht="110.25" x14ac:dyDescent="0.25">
      <c r="A13" s="232">
        <v>1</v>
      </c>
      <c r="B13" s="233" t="s">
        <v>453</v>
      </c>
      <c r="C13" s="234">
        <v>27.19</v>
      </c>
      <c r="D13" s="234">
        <v>20.95</v>
      </c>
      <c r="E13" s="234"/>
      <c r="F13" s="234"/>
      <c r="G13" s="234"/>
      <c r="H13" s="234">
        <v>6.24</v>
      </c>
      <c r="I13" s="235" t="s">
        <v>454</v>
      </c>
      <c r="J13" s="327" t="s">
        <v>660</v>
      </c>
      <c r="K13" s="236"/>
    </row>
    <row r="14" spans="1:11" s="243" customFormat="1" x14ac:dyDescent="0.25">
      <c r="A14" s="238" t="s">
        <v>92</v>
      </c>
      <c r="B14" s="239" t="s">
        <v>455</v>
      </c>
      <c r="C14" s="240">
        <f>SUM(C15:C17)</f>
        <v>72.83</v>
      </c>
      <c r="D14" s="240"/>
      <c r="E14" s="240"/>
      <c r="F14" s="240"/>
      <c r="G14" s="240">
        <f t="shared" ref="G14:H14" si="2">SUM(G15:G17)</f>
        <v>30.64</v>
      </c>
      <c r="H14" s="240">
        <f t="shared" si="2"/>
        <v>42.19</v>
      </c>
      <c r="I14" s="241"/>
      <c r="J14" s="328"/>
      <c r="K14" s="242"/>
    </row>
    <row r="15" spans="1:11" s="237" customFormat="1" ht="94.5" x14ac:dyDescent="0.25">
      <c r="A15" s="232">
        <v>1</v>
      </c>
      <c r="B15" s="233" t="s">
        <v>456</v>
      </c>
      <c r="C15" s="234">
        <v>20</v>
      </c>
      <c r="D15" s="234"/>
      <c r="E15" s="234"/>
      <c r="F15" s="234"/>
      <c r="G15" s="234">
        <v>14.94</v>
      </c>
      <c r="H15" s="234">
        <v>5.0599999999999996</v>
      </c>
      <c r="I15" s="235" t="s">
        <v>457</v>
      </c>
      <c r="J15" s="118" t="s">
        <v>458</v>
      </c>
      <c r="K15" s="236"/>
    </row>
    <row r="16" spans="1:11" s="237" customFormat="1" ht="63" x14ac:dyDescent="0.25">
      <c r="A16" s="232">
        <v>2</v>
      </c>
      <c r="B16" s="233" t="s">
        <v>456</v>
      </c>
      <c r="C16" s="234">
        <v>50</v>
      </c>
      <c r="D16" s="234"/>
      <c r="E16" s="234"/>
      <c r="F16" s="234"/>
      <c r="G16" s="234">
        <v>15.7</v>
      </c>
      <c r="H16" s="234">
        <v>34.299999999999997</v>
      </c>
      <c r="I16" s="235" t="s">
        <v>459</v>
      </c>
      <c r="J16" s="118" t="s">
        <v>460</v>
      </c>
      <c r="K16" s="236"/>
    </row>
    <row r="17" spans="1:11" s="237" customFormat="1" ht="78.75" x14ac:dyDescent="0.25">
      <c r="A17" s="232">
        <v>3</v>
      </c>
      <c r="B17" s="233" t="s">
        <v>456</v>
      </c>
      <c r="C17" s="234">
        <v>2.83</v>
      </c>
      <c r="D17" s="234"/>
      <c r="E17" s="234"/>
      <c r="F17" s="234"/>
      <c r="G17" s="234"/>
      <c r="H17" s="234">
        <v>2.83</v>
      </c>
      <c r="I17" s="235" t="s">
        <v>461</v>
      </c>
      <c r="J17" s="118" t="s">
        <v>462</v>
      </c>
      <c r="K17" s="236"/>
    </row>
    <row r="18" spans="1:11" s="243" customFormat="1" x14ac:dyDescent="0.25">
      <c r="A18" s="238" t="s">
        <v>109</v>
      </c>
      <c r="B18" s="239" t="s">
        <v>407</v>
      </c>
      <c r="C18" s="240">
        <f>SUM(C19:C20)</f>
        <v>0.57999999999999996</v>
      </c>
      <c r="D18" s="240"/>
      <c r="E18" s="240"/>
      <c r="F18" s="240"/>
      <c r="G18" s="240"/>
      <c r="H18" s="240">
        <f t="shared" ref="H18" si="3">SUM(H19:H20)</f>
        <v>0.57999999999999996</v>
      </c>
      <c r="I18" s="241"/>
      <c r="J18" s="328"/>
      <c r="K18" s="242"/>
    </row>
    <row r="19" spans="1:11" s="237" customFormat="1" ht="78.75" x14ac:dyDescent="0.25">
      <c r="A19" s="232">
        <v>1</v>
      </c>
      <c r="B19" s="233" t="s">
        <v>342</v>
      </c>
      <c r="C19" s="234">
        <v>0.33999999999999997</v>
      </c>
      <c r="D19" s="234"/>
      <c r="E19" s="234"/>
      <c r="F19" s="234"/>
      <c r="G19" s="234"/>
      <c r="H19" s="234">
        <v>0.33999999999999997</v>
      </c>
      <c r="I19" s="235" t="s">
        <v>463</v>
      </c>
      <c r="J19" s="118" t="s">
        <v>464</v>
      </c>
      <c r="K19" s="236"/>
    </row>
    <row r="20" spans="1:11" s="237" customFormat="1" ht="94.5" x14ac:dyDescent="0.25">
      <c r="A20" s="232">
        <v>2</v>
      </c>
      <c r="B20" s="233" t="s">
        <v>342</v>
      </c>
      <c r="C20" s="234">
        <v>0.24</v>
      </c>
      <c r="D20" s="234"/>
      <c r="E20" s="234"/>
      <c r="F20" s="234"/>
      <c r="G20" s="234"/>
      <c r="H20" s="234">
        <v>0.24</v>
      </c>
      <c r="I20" s="235" t="s">
        <v>465</v>
      </c>
      <c r="J20" s="118" t="s">
        <v>466</v>
      </c>
      <c r="K20" s="236"/>
    </row>
    <row r="21" spans="1:11" s="244" customFormat="1" x14ac:dyDescent="0.25">
      <c r="A21" s="107" t="s">
        <v>142</v>
      </c>
      <c r="B21" s="108" t="s">
        <v>467</v>
      </c>
      <c r="C21" s="109">
        <f>C22</f>
        <v>0.2</v>
      </c>
      <c r="D21" s="109">
        <f t="shared" ref="D21" si="4">D22</f>
        <v>0.2</v>
      </c>
      <c r="E21" s="109"/>
      <c r="F21" s="109"/>
      <c r="G21" s="109"/>
      <c r="H21" s="109"/>
      <c r="I21" s="110"/>
      <c r="J21" s="326"/>
      <c r="K21" s="230"/>
    </row>
    <row r="22" spans="1:11" s="245" customFormat="1" ht="94.5" x14ac:dyDescent="0.25">
      <c r="A22" s="225">
        <v>1</v>
      </c>
      <c r="B22" s="226" t="s">
        <v>468</v>
      </c>
      <c r="C22" s="116">
        <v>0.2</v>
      </c>
      <c r="D22" s="116">
        <v>0.2</v>
      </c>
      <c r="E22" s="116"/>
      <c r="F22" s="116"/>
      <c r="G22" s="116"/>
      <c r="H22" s="116"/>
      <c r="I22" s="227" t="s">
        <v>465</v>
      </c>
      <c r="J22" s="118" t="s">
        <v>469</v>
      </c>
      <c r="K22" s="228"/>
    </row>
    <row r="23" spans="1:11" s="244" customFormat="1" ht="47.25" x14ac:dyDescent="0.25">
      <c r="A23" s="107" t="s">
        <v>242</v>
      </c>
      <c r="B23" s="340" t="s">
        <v>282</v>
      </c>
      <c r="C23" s="109">
        <f>C24</f>
        <v>0.65</v>
      </c>
      <c r="D23" s="109">
        <f t="shared" ref="D23" si="5">D24</f>
        <v>0.65</v>
      </c>
      <c r="E23" s="109"/>
      <c r="F23" s="109"/>
      <c r="G23" s="109"/>
      <c r="H23" s="109"/>
      <c r="I23" s="110"/>
      <c r="J23" s="326"/>
      <c r="K23" s="230"/>
    </row>
    <row r="24" spans="1:11" s="245" customFormat="1" ht="63" x14ac:dyDescent="0.25">
      <c r="A24" s="225">
        <v>1</v>
      </c>
      <c r="B24" s="246" t="s">
        <v>470</v>
      </c>
      <c r="C24" s="116">
        <v>0.65</v>
      </c>
      <c r="D24" s="116">
        <v>0.65</v>
      </c>
      <c r="E24" s="116"/>
      <c r="F24" s="116"/>
      <c r="G24" s="116"/>
      <c r="H24" s="116"/>
      <c r="I24" s="227" t="s">
        <v>471</v>
      </c>
      <c r="J24" s="329" t="s">
        <v>472</v>
      </c>
      <c r="K24" s="228"/>
    </row>
    <row r="25" spans="1:11" s="244" customFormat="1" ht="30.75" customHeight="1" x14ac:dyDescent="0.25">
      <c r="A25" s="107" t="s">
        <v>388</v>
      </c>
      <c r="B25" s="108" t="s">
        <v>473</v>
      </c>
      <c r="C25" s="109">
        <f>SUM(C26:C31)</f>
        <v>100.28999999999999</v>
      </c>
      <c r="D25" s="109"/>
      <c r="E25" s="109"/>
      <c r="F25" s="109"/>
      <c r="G25" s="109">
        <f t="shared" ref="G25" si="6">SUM(G26:G31)</f>
        <v>100.28999999999999</v>
      </c>
      <c r="H25" s="109"/>
      <c r="I25" s="110"/>
      <c r="J25" s="326"/>
      <c r="K25" s="230"/>
    </row>
    <row r="26" spans="1:11" s="245" customFormat="1" ht="63" x14ac:dyDescent="0.25">
      <c r="A26" s="225">
        <v>1</v>
      </c>
      <c r="B26" s="226" t="s">
        <v>474</v>
      </c>
      <c r="C26" s="116">
        <v>15.1</v>
      </c>
      <c r="D26" s="116"/>
      <c r="E26" s="116"/>
      <c r="F26" s="116"/>
      <c r="G26" s="116">
        <v>15.1</v>
      </c>
      <c r="H26" s="116"/>
      <c r="I26" s="227" t="s">
        <v>454</v>
      </c>
      <c r="J26" s="118" t="s">
        <v>475</v>
      </c>
      <c r="K26" s="228"/>
    </row>
    <row r="27" spans="1:11" s="245" customFormat="1" ht="94.5" x14ac:dyDescent="0.25">
      <c r="A27" s="225">
        <v>2</v>
      </c>
      <c r="B27" s="226" t="s">
        <v>476</v>
      </c>
      <c r="C27" s="116">
        <v>6</v>
      </c>
      <c r="D27" s="116"/>
      <c r="E27" s="116"/>
      <c r="F27" s="116"/>
      <c r="G27" s="116">
        <v>6</v>
      </c>
      <c r="H27" s="116"/>
      <c r="I27" s="227" t="s">
        <v>477</v>
      </c>
      <c r="J27" s="118" t="s">
        <v>478</v>
      </c>
      <c r="K27" s="228"/>
    </row>
    <row r="28" spans="1:11" s="245" customFormat="1" ht="47.25" x14ac:dyDescent="0.25">
      <c r="A28" s="225">
        <v>3</v>
      </c>
      <c r="B28" s="226" t="s">
        <v>479</v>
      </c>
      <c r="C28" s="116">
        <v>50</v>
      </c>
      <c r="D28" s="116"/>
      <c r="E28" s="116"/>
      <c r="F28" s="116"/>
      <c r="G28" s="116">
        <v>50</v>
      </c>
      <c r="H28" s="116"/>
      <c r="I28" s="227" t="s">
        <v>454</v>
      </c>
      <c r="J28" s="118" t="s">
        <v>480</v>
      </c>
      <c r="K28" s="228"/>
    </row>
    <row r="29" spans="1:11" s="245" customFormat="1" ht="110.25" x14ac:dyDescent="0.25">
      <c r="A29" s="225">
        <v>4</v>
      </c>
      <c r="B29" s="226" t="s">
        <v>481</v>
      </c>
      <c r="C29" s="116">
        <v>10.8</v>
      </c>
      <c r="D29" s="116"/>
      <c r="E29" s="116"/>
      <c r="F29" s="116"/>
      <c r="G29" s="116">
        <v>10.8</v>
      </c>
      <c r="H29" s="116"/>
      <c r="I29" s="227" t="s">
        <v>482</v>
      </c>
      <c r="J29" s="118" t="s">
        <v>483</v>
      </c>
      <c r="K29" s="228"/>
    </row>
    <row r="30" spans="1:11" s="245" customFormat="1" ht="78.75" x14ac:dyDescent="0.25">
      <c r="A30" s="225">
        <v>5</v>
      </c>
      <c r="B30" s="226" t="s">
        <v>484</v>
      </c>
      <c r="C30" s="116">
        <v>14.09</v>
      </c>
      <c r="D30" s="116"/>
      <c r="E30" s="116"/>
      <c r="F30" s="116"/>
      <c r="G30" s="116">
        <v>14.09</v>
      </c>
      <c r="H30" s="116"/>
      <c r="I30" s="227" t="s">
        <v>485</v>
      </c>
      <c r="J30" s="118" t="s">
        <v>486</v>
      </c>
      <c r="K30" s="228"/>
    </row>
    <row r="31" spans="1:11" s="245" customFormat="1" ht="63" x14ac:dyDescent="0.25">
      <c r="A31" s="225">
        <v>6</v>
      </c>
      <c r="B31" s="226" t="s">
        <v>487</v>
      </c>
      <c r="C31" s="116">
        <v>4.3</v>
      </c>
      <c r="D31" s="116"/>
      <c r="E31" s="116"/>
      <c r="F31" s="116"/>
      <c r="G31" s="116">
        <v>4.3</v>
      </c>
      <c r="H31" s="116"/>
      <c r="I31" s="227" t="s">
        <v>482</v>
      </c>
      <c r="J31" s="118" t="s">
        <v>488</v>
      </c>
      <c r="K31" s="228"/>
    </row>
    <row r="32" spans="1:11" s="244" customFormat="1" ht="48" customHeight="1" x14ac:dyDescent="0.25">
      <c r="A32" s="107" t="s">
        <v>403</v>
      </c>
      <c r="B32" s="340" t="s">
        <v>184</v>
      </c>
      <c r="C32" s="109">
        <f t="shared" ref="C32:H32" si="7">SUM(C33:C37)</f>
        <v>3.75</v>
      </c>
      <c r="D32" s="109">
        <f t="shared" si="7"/>
        <v>1</v>
      </c>
      <c r="E32" s="109"/>
      <c r="F32" s="109"/>
      <c r="G32" s="109"/>
      <c r="H32" s="109">
        <f t="shared" si="7"/>
        <v>2.75</v>
      </c>
      <c r="I32" s="110"/>
      <c r="J32" s="326"/>
      <c r="K32" s="230"/>
    </row>
    <row r="33" spans="1:11" s="245" customFormat="1" ht="78.75" x14ac:dyDescent="0.25">
      <c r="A33" s="225">
        <v>1</v>
      </c>
      <c r="B33" s="226" t="s">
        <v>489</v>
      </c>
      <c r="C33" s="116">
        <v>0.2</v>
      </c>
      <c r="D33" s="116"/>
      <c r="E33" s="116"/>
      <c r="F33" s="116"/>
      <c r="G33" s="116"/>
      <c r="H33" s="116">
        <v>0.2</v>
      </c>
      <c r="I33" s="227" t="s">
        <v>465</v>
      </c>
      <c r="J33" s="118" t="s">
        <v>490</v>
      </c>
      <c r="K33" s="228"/>
    </row>
    <row r="34" spans="1:11" s="245" customFormat="1" ht="78.75" x14ac:dyDescent="0.25">
      <c r="A34" s="225">
        <v>2</v>
      </c>
      <c r="B34" s="226" t="s">
        <v>491</v>
      </c>
      <c r="C34" s="116">
        <v>0.3</v>
      </c>
      <c r="D34" s="116"/>
      <c r="E34" s="116"/>
      <c r="F34" s="116"/>
      <c r="G34" s="116"/>
      <c r="H34" s="116">
        <v>0.3</v>
      </c>
      <c r="I34" s="227" t="s">
        <v>465</v>
      </c>
      <c r="J34" s="118" t="s">
        <v>492</v>
      </c>
      <c r="K34" s="228"/>
    </row>
    <row r="35" spans="1:11" s="245" customFormat="1" ht="78.75" x14ac:dyDescent="0.25">
      <c r="A35" s="225">
        <v>3</v>
      </c>
      <c r="B35" s="226" t="s">
        <v>493</v>
      </c>
      <c r="C35" s="116">
        <v>0.3</v>
      </c>
      <c r="D35" s="116"/>
      <c r="E35" s="116"/>
      <c r="F35" s="116"/>
      <c r="G35" s="116"/>
      <c r="H35" s="116">
        <v>0.3</v>
      </c>
      <c r="I35" s="227" t="s">
        <v>494</v>
      </c>
      <c r="J35" s="118" t="s">
        <v>495</v>
      </c>
      <c r="K35" s="228"/>
    </row>
    <row r="36" spans="1:11" s="245" customFormat="1" ht="63" x14ac:dyDescent="0.25">
      <c r="A36" s="225">
        <v>4</v>
      </c>
      <c r="B36" s="226" t="s">
        <v>496</v>
      </c>
      <c r="C36" s="116">
        <v>1.95</v>
      </c>
      <c r="D36" s="116">
        <v>1</v>
      </c>
      <c r="E36" s="116"/>
      <c r="F36" s="116"/>
      <c r="G36" s="116"/>
      <c r="H36" s="116">
        <v>0.95</v>
      </c>
      <c r="I36" s="227" t="s">
        <v>497</v>
      </c>
      <c r="J36" s="118" t="s">
        <v>498</v>
      </c>
      <c r="K36" s="228"/>
    </row>
    <row r="37" spans="1:11" s="245" customFormat="1" ht="94.5" x14ac:dyDescent="0.25">
      <c r="A37" s="225">
        <v>5</v>
      </c>
      <c r="B37" s="226" t="s">
        <v>499</v>
      </c>
      <c r="C37" s="116">
        <v>1</v>
      </c>
      <c r="D37" s="116"/>
      <c r="E37" s="116"/>
      <c r="F37" s="116"/>
      <c r="G37" s="116"/>
      <c r="H37" s="116">
        <v>1</v>
      </c>
      <c r="I37" s="227" t="s">
        <v>500</v>
      </c>
      <c r="J37" s="118" t="s">
        <v>501</v>
      </c>
      <c r="K37" s="228"/>
    </row>
    <row r="38" spans="1:11" s="244" customFormat="1" ht="31.5" x14ac:dyDescent="0.25">
      <c r="A38" s="107" t="s">
        <v>502</v>
      </c>
      <c r="B38" s="340" t="s">
        <v>181</v>
      </c>
      <c r="C38" s="109">
        <f>C39</f>
        <v>0.03</v>
      </c>
      <c r="D38" s="109">
        <f t="shared" ref="D38:H38" si="8">D39</f>
        <v>0.01</v>
      </c>
      <c r="E38" s="109"/>
      <c r="F38" s="109"/>
      <c r="G38" s="109"/>
      <c r="H38" s="109">
        <f t="shared" si="8"/>
        <v>0.02</v>
      </c>
      <c r="I38" s="110"/>
      <c r="J38" s="326"/>
      <c r="K38" s="230"/>
    </row>
    <row r="39" spans="1:11" s="245" customFormat="1" ht="94.5" x14ac:dyDescent="0.25">
      <c r="A39" s="225">
        <v>1</v>
      </c>
      <c r="B39" s="226" t="s">
        <v>503</v>
      </c>
      <c r="C39" s="116">
        <v>0.03</v>
      </c>
      <c r="D39" s="116">
        <v>0.01</v>
      </c>
      <c r="E39" s="116"/>
      <c r="F39" s="116"/>
      <c r="G39" s="116"/>
      <c r="H39" s="116">
        <v>0.02</v>
      </c>
      <c r="I39" s="227" t="s">
        <v>504</v>
      </c>
      <c r="J39" s="118" t="s">
        <v>505</v>
      </c>
      <c r="K39" s="228"/>
    </row>
    <row r="40" spans="1:11" x14ac:dyDescent="0.25">
      <c r="A40" s="28">
        <f>+A39+A37+A31+A24+A22+A20+A17+A13+A11</f>
        <v>21</v>
      </c>
      <c r="B40" s="22" t="s">
        <v>661</v>
      </c>
      <c r="C40" s="29">
        <f>+C38+C32+C25+C23+C21+C18+C14+C12+C10</f>
        <v>206.10999999999999</v>
      </c>
      <c r="D40" s="29">
        <f>+D38+D32+D25+D23+D21+D18+D14+D12+D10</f>
        <v>23.4</v>
      </c>
      <c r="E40" s="29"/>
      <c r="F40" s="29"/>
      <c r="G40" s="29">
        <f>+G38+G32+G25+G23+G21+G18+G14+G12+G10</f>
        <v>130.93</v>
      </c>
      <c r="H40" s="29">
        <f>+H38+H32+H25+H23+H21+H18+H14+H12+H10</f>
        <v>51.78</v>
      </c>
      <c r="I40" s="22"/>
      <c r="J40" s="22"/>
      <c r="K40" s="30"/>
    </row>
    <row r="42" spans="1:11" x14ac:dyDescent="0.25">
      <c r="J42" s="363" t="str">
        <f>+'1.1.TP'!J18:K18</f>
        <v>HỘI ĐỒNG NHÂN DÂN TỈNH</v>
      </c>
      <c r="K42" s="363"/>
    </row>
  </sheetData>
  <mergeCells count="16">
    <mergeCell ref="J42:K42"/>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5" header="0.3" footer="0.3"/>
  <pageSetup paperSize="9" orientation="landscape" verticalDpi="0" r:id="rId1"/>
  <headerFooter>
    <oddFooter>&amp;L&amp;A&amp;R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7"/>
  <sheetViews>
    <sheetView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49" ht="15.75" customHeight="1" x14ac:dyDescent="0.25">
      <c r="A1" s="354" t="str">
        <f>+'1.THD.T'!A1:C1</f>
        <v>HỘI ĐỒNG NHÂN DÂN</v>
      </c>
      <c r="B1" s="354"/>
      <c r="C1" s="354"/>
      <c r="D1" s="354"/>
      <c r="E1" s="355" t="s">
        <v>0</v>
      </c>
      <c r="F1" s="355"/>
      <c r="G1" s="355"/>
      <c r="H1" s="355"/>
      <c r="I1" s="355"/>
      <c r="J1" s="355"/>
      <c r="K1" s="355"/>
    </row>
    <row r="2" spans="1:49" ht="15.75" customHeight="1" x14ac:dyDescent="0.25">
      <c r="A2" s="355" t="str">
        <f>+'1.THD.T'!A2:C2</f>
        <v>TỈNH HÀ TĨNH</v>
      </c>
      <c r="B2" s="355"/>
      <c r="C2" s="355"/>
      <c r="D2" s="355"/>
      <c r="E2" s="355" t="s">
        <v>1</v>
      </c>
      <c r="F2" s="355"/>
      <c r="G2" s="355"/>
      <c r="H2" s="355"/>
      <c r="I2" s="355"/>
      <c r="J2" s="355"/>
      <c r="K2" s="355"/>
    </row>
    <row r="3" spans="1:49" x14ac:dyDescent="0.25">
      <c r="A3" s="353"/>
      <c r="B3" s="353"/>
      <c r="C3" s="353"/>
      <c r="D3" s="353"/>
      <c r="E3" s="353"/>
      <c r="F3" s="353"/>
      <c r="G3" s="353"/>
      <c r="H3" s="353"/>
      <c r="I3" s="353"/>
      <c r="J3" s="353"/>
      <c r="K3" s="353"/>
    </row>
    <row r="4" spans="1:49" ht="18.75" customHeight="1" x14ac:dyDescent="0.25">
      <c r="A4" s="351" t="s">
        <v>55</v>
      </c>
      <c r="B4" s="351"/>
      <c r="C4" s="351"/>
      <c r="D4" s="351"/>
      <c r="E4" s="351"/>
      <c r="F4" s="351"/>
      <c r="G4" s="351"/>
      <c r="H4" s="351"/>
      <c r="I4" s="351"/>
      <c r="J4" s="351"/>
      <c r="K4" s="351"/>
    </row>
    <row r="5" spans="1:49" x14ac:dyDescent="0.25">
      <c r="A5" s="351" t="s">
        <v>51</v>
      </c>
      <c r="B5" s="351"/>
      <c r="C5" s="351"/>
      <c r="D5" s="351"/>
      <c r="E5" s="351"/>
      <c r="F5" s="351"/>
      <c r="G5" s="351"/>
      <c r="H5" s="351"/>
      <c r="I5" s="351"/>
      <c r="J5" s="351"/>
      <c r="K5" s="351"/>
    </row>
    <row r="6" spans="1:49"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49" x14ac:dyDescent="0.25">
      <c r="A7" s="21"/>
      <c r="B7" s="21"/>
      <c r="C7" s="21"/>
      <c r="D7" s="21"/>
      <c r="E7" s="21"/>
      <c r="F7" s="21"/>
      <c r="G7" s="21"/>
      <c r="H7" s="21"/>
      <c r="I7" s="21"/>
      <c r="J7" s="21"/>
    </row>
    <row r="8" spans="1:49" ht="20.25" customHeight="1" x14ac:dyDescent="0.25">
      <c r="A8" s="368" t="s">
        <v>2</v>
      </c>
      <c r="B8" s="369" t="s">
        <v>42</v>
      </c>
      <c r="C8" s="370" t="s">
        <v>4</v>
      </c>
      <c r="D8" s="370" t="s">
        <v>43</v>
      </c>
      <c r="E8" s="370"/>
      <c r="F8" s="370"/>
      <c r="G8" s="370"/>
      <c r="H8" s="370"/>
      <c r="I8" s="369" t="s">
        <v>44</v>
      </c>
      <c r="J8" s="367" t="s">
        <v>46</v>
      </c>
      <c r="K8" s="367" t="s">
        <v>47</v>
      </c>
    </row>
    <row r="9" spans="1:49" ht="27.75" customHeight="1" x14ac:dyDescent="0.25">
      <c r="A9" s="368"/>
      <c r="B9" s="369"/>
      <c r="C9" s="370"/>
      <c r="D9" s="330" t="s">
        <v>7</v>
      </c>
      <c r="E9" s="330" t="s">
        <v>45</v>
      </c>
      <c r="F9" s="330" t="s">
        <v>9</v>
      </c>
      <c r="G9" s="330" t="s">
        <v>10</v>
      </c>
      <c r="H9" s="330" t="s">
        <v>11</v>
      </c>
      <c r="I9" s="369"/>
      <c r="J9" s="367"/>
      <c r="K9" s="367"/>
    </row>
    <row r="10" spans="1:49" s="80" customFormat="1" ht="31.5" x14ac:dyDescent="0.25">
      <c r="A10" s="73" t="s">
        <v>73</v>
      </c>
      <c r="B10" s="74" t="s">
        <v>184</v>
      </c>
      <c r="C10" s="75">
        <f t="shared" ref="C10:H10" si="0">C11</f>
        <v>0.7</v>
      </c>
      <c r="D10" s="75">
        <f t="shared" si="0"/>
        <v>0.2</v>
      </c>
      <c r="E10" s="75"/>
      <c r="F10" s="75"/>
      <c r="G10" s="75"/>
      <c r="H10" s="75">
        <f t="shared" si="0"/>
        <v>0.5</v>
      </c>
      <c r="I10" s="76"/>
      <c r="J10" s="77"/>
      <c r="K10" s="78"/>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row>
    <row r="11" spans="1:49" s="80" customFormat="1" ht="110.25" x14ac:dyDescent="0.25">
      <c r="A11" s="81">
        <v>1</v>
      </c>
      <c r="B11" s="82" t="s">
        <v>186</v>
      </c>
      <c r="C11" s="83">
        <f>+D11+E11+F11+G11+H11</f>
        <v>0.7</v>
      </c>
      <c r="D11" s="83">
        <v>0.2</v>
      </c>
      <c r="E11" s="83"/>
      <c r="F11" s="83"/>
      <c r="G11" s="83"/>
      <c r="H11" s="83">
        <v>0.5</v>
      </c>
      <c r="I11" s="81" t="s">
        <v>187</v>
      </c>
      <c r="J11" s="81" t="s">
        <v>188</v>
      </c>
      <c r="K11" s="81" t="s">
        <v>189</v>
      </c>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row>
    <row r="12" spans="1:49" s="85" customFormat="1" ht="47.25" x14ac:dyDescent="0.25">
      <c r="A12" s="73" t="s">
        <v>78</v>
      </c>
      <c r="B12" s="341" t="s">
        <v>181</v>
      </c>
      <c r="C12" s="75">
        <f t="shared" ref="C12:H12" si="1">SUM(C13:C14)</f>
        <v>1.02</v>
      </c>
      <c r="D12" s="75">
        <f t="shared" si="1"/>
        <v>0.32</v>
      </c>
      <c r="E12" s="75"/>
      <c r="F12" s="75">
        <f t="shared" si="1"/>
        <v>0.09</v>
      </c>
      <c r="G12" s="75">
        <f t="shared" si="1"/>
        <v>0.28999999999999998</v>
      </c>
      <c r="H12" s="75">
        <f t="shared" si="1"/>
        <v>0.32</v>
      </c>
      <c r="I12" s="342"/>
      <c r="J12" s="81"/>
      <c r="K12" s="84"/>
    </row>
    <row r="13" spans="1:49" s="85" customFormat="1" ht="126" x14ac:dyDescent="0.25">
      <c r="A13" s="343">
        <v>1</v>
      </c>
      <c r="B13" s="82" t="s">
        <v>190</v>
      </c>
      <c r="C13" s="83">
        <f>+D13+E13+F13+G13+H13</f>
        <v>7.0000000000000007E-2</v>
      </c>
      <c r="D13" s="83">
        <v>7.0000000000000007E-2</v>
      </c>
      <c r="E13" s="83"/>
      <c r="F13" s="83"/>
      <c r="G13" s="83"/>
      <c r="H13" s="83"/>
      <c r="I13" s="120" t="s">
        <v>191</v>
      </c>
      <c r="J13" s="81" t="s">
        <v>192</v>
      </c>
      <c r="K13" s="84"/>
    </row>
    <row r="14" spans="1:49" s="85" customFormat="1" ht="126" x14ac:dyDescent="0.25">
      <c r="A14" s="343">
        <v>2</v>
      </c>
      <c r="B14" s="82" t="s">
        <v>193</v>
      </c>
      <c r="C14" s="83">
        <f>+D14+E14+F14+G14+H14</f>
        <v>0.95</v>
      </c>
      <c r="D14" s="83">
        <v>0.25</v>
      </c>
      <c r="E14" s="83"/>
      <c r="F14" s="83">
        <v>0.09</v>
      </c>
      <c r="G14" s="83">
        <v>0.28999999999999998</v>
      </c>
      <c r="H14" s="83">
        <v>0.32</v>
      </c>
      <c r="I14" s="120" t="s">
        <v>194</v>
      </c>
      <c r="J14" s="86" t="s">
        <v>196</v>
      </c>
      <c r="K14" s="81" t="s">
        <v>189</v>
      </c>
    </row>
    <row r="15" spans="1:49" x14ac:dyDescent="0.25">
      <c r="A15" s="28">
        <f>+A14+A11</f>
        <v>3</v>
      </c>
      <c r="B15" s="22" t="s">
        <v>195</v>
      </c>
      <c r="C15" s="29">
        <f>+C12+C10</f>
        <v>1.72</v>
      </c>
      <c r="D15" s="29">
        <f>+D12+D10</f>
        <v>0.52</v>
      </c>
      <c r="E15" s="29"/>
      <c r="F15" s="29">
        <f>+F12+F10</f>
        <v>0.09</v>
      </c>
      <c r="G15" s="29">
        <f>+G12+G10</f>
        <v>0.28999999999999998</v>
      </c>
      <c r="H15" s="29">
        <f>+H12+H10</f>
        <v>0.82000000000000006</v>
      </c>
      <c r="I15" s="22"/>
      <c r="J15" s="22"/>
      <c r="K15" s="30"/>
    </row>
    <row r="17" spans="10:11" x14ac:dyDescent="0.25">
      <c r="J17" s="363" t="str">
        <f>+'1.1.TP'!J18:K18</f>
        <v>HỘI ĐỒNG NHÂN DÂN TỈNH</v>
      </c>
      <c r="K17" s="373"/>
    </row>
  </sheetData>
  <mergeCells count="16">
    <mergeCell ref="J17:K17"/>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
  <sheetViews>
    <sheetView topLeftCell="A13" zoomScale="85" zoomScaleNormal="85" workbookViewId="0">
      <selection sqref="A1:D1"/>
    </sheetView>
  </sheetViews>
  <sheetFormatPr defaultRowHeight="15.75" x14ac:dyDescent="0.25"/>
  <cols>
    <col min="1" max="1" width="6.28515625" style="31" customWidth="1"/>
    <col min="2" max="2" width="25.140625"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40.42578125" style="31" customWidth="1"/>
    <col min="11" max="11" width="6.42578125" style="31" customWidth="1"/>
    <col min="12" max="16384" width="9.140625" style="31"/>
  </cols>
  <sheetData>
    <row r="1" spans="1:11" ht="15.75" customHeight="1" x14ac:dyDescent="0.25">
      <c r="A1" s="354" t="str">
        <f>+'1.THD.T'!A1:C1</f>
        <v>HỘI ĐỒNG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56</v>
      </c>
      <c r="B4" s="351"/>
      <c r="C4" s="351"/>
      <c r="D4" s="351"/>
      <c r="E4" s="351"/>
      <c r="F4" s="351"/>
      <c r="G4" s="351"/>
      <c r="H4" s="351"/>
      <c r="I4" s="351"/>
      <c r="J4" s="351"/>
      <c r="K4" s="351"/>
    </row>
    <row r="5" spans="1:11" x14ac:dyDescent="0.25">
      <c r="A5" s="351" t="s">
        <v>52</v>
      </c>
      <c r="B5" s="351"/>
      <c r="C5" s="351"/>
      <c r="D5" s="351"/>
      <c r="E5" s="351"/>
      <c r="F5" s="351"/>
      <c r="G5" s="351"/>
      <c r="H5" s="351"/>
      <c r="I5" s="351"/>
      <c r="J5" s="351"/>
      <c r="K5" s="351"/>
    </row>
    <row r="6" spans="1:11"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11" ht="10.5" customHeight="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69" t="s">
        <v>44</v>
      </c>
      <c r="J8" s="367" t="s">
        <v>46</v>
      </c>
      <c r="K8" s="367" t="s">
        <v>47</v>
      </c>
    </row>
    <row r="9" spans="1:11" ht="34.5" customHeight="1" x14ac:dyDescent="0.25">
      <c r="A9" s="368"/>
      <c r="B9" s="369"/>
      <c r="C9" s="370"/>
      <c r="D9" s="319" t="s">
        <v>7</v>
      </c>
      <c r="E9" s="319" t="s">
        <v>45</v>
      </c>
      <c r="F9" s="319" t="s">
        <v>9</v>
      </c>
      <c r="G9" s="319" t="s">
        <v>10</v>
      </c>
      <c r="H9" s="319" t="s">
        <v>11</v>
      </c>
      <c r="I9" s="369"/>
      <c r="J9" s="367"/>
      <c r="K9" s="367"/>
    </row>
    <row r="10" spans="1:11" s="134" customFormat="1" ht="31.5" x14ac:dyDescent="0.2">
      <c r="A10" s="73" t="s">
        <v>73</v>
      </c>
      <c r="B10" s="296" t="s">
        <v>184</v>
      </c>
      <c r="C10" s="132">
        <f>SUM(D10:H10)</f>
        <v>7.2999999999999989</v>
      </c>
      <c r="D10" s="132">
        <f>SUM(D11:D15)</f>
        <v>2</v>
      </c>
      <c r="E10" s="132"/>
      <c r="F10" s="132"/>
      <c r="G10" s="132">
        <f t="shared" ref="G10:H10" si="0">SUM(G11:G15)</f>
        <v>2.78</v>
      </c>
      <c r="H10" s="132">
        <f t="shared" si="0"/>
        <v>2.52</v>
      </c>
      <c r="I10" s="133"/>
      <c r="J10" s="133"/>
      <c r="K10" s="133"/>
    </row>
    <row r="11" spans="1:11" s="134" customFormat="1" ht="78.75" x14ac:dyDescent="0.2">
      <c r="A11" s="133">
        <v>1</v>
      </c>
      <c r="B11" s="297" t="s">
        <v>262</v>
      </c>
      <c r="C11" s="104">
        <f>SUM(D11:H11)</f>
        <v>0.7</v>
      </c>
      <c r="D11" s="298">
        <v>0.3</v>
      </c>
      <c r="E11" s="298"/>
      <c r="F11" s="298"/>
      <c r="G11" s="298"/>
      <c r="H11" s="298">
        <v>0.4</v>
      </c>
      <c r="I11" s="133" t="s">
        <v>263</v>
      </c>
      <c r="J11" s="133" t="s">
        <v>264</v>
      </c>
      <c r="K11" s="133"/>
    </row>
    <row r="12" spans="1:11" s="134" customFormat="1" ht="78.75" x14ac:dyDescent="0.2">
      <c r="A12" s="133">
        <v>2</v>
      </c>
      <c r="B12" s="297" t="s">
        <v>265</v>
      </c>
      <c r="C12" s="104">
        <f t="shared" ref="C12:C15" si="1">SUM(D12:H12)</f>
        <v>0.3</v>
      </c>
      <c r="D12" s="298"/>
      <c r="E12" s="298"/>
      <c r="F12" s="298"/>
      <c r="G12" s="298"/>
      <c r="H12" s="298">
        <v>0.3</v>
      </c>
      <c r="I12" s="133" t="s">
        <v>263</v>
      </c>
      <c r="J12" s="133" t="s">
        <v>266</v>
      </c>
      <c r="K12" s="133"/>
    </row>
    <row r="13" spans="1:11" s="134" customFormat="1" ht="78.75" x14ac:dyDescent="0.2">
      <c r="A13" s="133">
        <v>3</v>
      </c>
      <c r="B13" s="297" t="s">
        <v>267</v>
      </c>
      <c r="C13" s="104">
        <f t="shared" si="1"/>
        <v>0.5</v>
      </c>
      <c r="D13" s="298">
        <v>0.2</v>
      </c>
      <c r="E13" s="298"/>
      <c r="F13" s="298"/>
      <c r="G13" s="298"/>
      <c r="H13" s="298">
        <v>0.3</v>
      </c>
      <c r="I13" s="133" t="s">
        <v>268</v>
      </c>
      <c r="J13" s="133" t="s">
        <v>269</v>
      </c>
      <c r="K13" s="133"/>
    </row>
    <row r="14" spans="1:11" s="134" customFormat="1" ht="78.75" x14ac:dyDescent="0.2">
      <c r="A14" s="133">
        <v>4</v>
      </c>
      <c r="B14" s="297" t="s">
        <v>270</v>
      </c>
      <c r="C14" s="104">
        <f t="shared" si="1"/>
        <v>3.3</v>
      </c>
      <c r="D14" s="298"/>
      <c r="E14" s="298"/>
      <c r="F14" s="298"/>
      <c r="G14" s="298">
        <v>2.78</v>
      </c>
      <c r="H14" s="298">
        <v>0.52</v>
      </c>
      <c r="I14" s="133" t="s">
        <v>271</v>
      </c>
      <c r="J14" s="133" t="s">
        <v>272</v>
      </c>
      <c r="K14" s="133"/>
    </row>
    <row r="15" spans="1:11" s="134" customFormat="1" ht="189" x14ac:dyDescent="0.2">
      <c r="A15" s="133">
        <v>5</v>
      </c>
      <c r="B15" s="297" t="s">
        <v>273</v>
      </c>
      <c r="C15" s="104">
        <f t="shared" si="1"/>
        <v>2.5</v>
      </c>
      <c r="D15" s="298">
        <v>1.5</v>
      </c>
      <c r="E15" s="298"/>
      <c r="F15" s="298"/>
      <c r="G15" s="298"/>
      <c r="H15" s="298">
        <v>1</v>
      </c>
      <c r="I15" s="133" t="s">
        <v>274</v>
      </c>
      <c r="J15" s="135" t="s">
        <v>275</v>
      </c>
      <c r="K15" s="133"/>
    </row>
    <row r="16" spans="1:11" s="137" customFormat="1" ht="31.5" x14ac:dyDescent="0.25">
      <c r="A16" s="73" t="s">
        <v>78</v>
      </c>
      <c r="B16" s="296" t="s">
        <v>225</v>
      </c>
      <c r="C16" s="132">
        <f>SUM(C17:C18)</f>
        <v>2.2999999999999998</v>
      </c>
      <c r="D16" s="132">
        <f t="shared" ref="D16:H16" si="2">SUM(D17:D18)</f>
        <v>1.4</v>
      </c>
      <c r="E16" s="132"/>
      <c r="F16" s="132"/>
      <c r="G16" s="132"/>
      <c r="H16" s="132">
        <f t="shared" si="2"/>
        <v>0.9</v>
      </c>
      <c r="I16" s="299"/>
      <c r="J16" s="102"/>
      <c r="K16" s="136"/>
    </row>
    <row r="17" spans="1:49" s="137" customFormat="1" ht="78.75" x14ac:dyDescent="0.25">
      <c r="A17" s="51">
        <v>1</v>
      </c>
      <c r="B17" s="138" t="s">
        <v>276</v>
      </c>
      <c r="C17" s="104">
        <f>+D17+E17+F17+G17+H17</f>
        <v>0.8</v>
      </c>
      <c r="D17" s="298">
        <v>0.4</v>
      </c>
      <c r="E17" s="298"/>
      <c r="F17" s="298"/>
      <c r="G17" s="298"/>
      <c r="H17" s="298">
        <v>0.4</v>
      </c>
      <c r="I17" s="120" t="s">
        <v>277</v>
      </c>
      <c r="J17" s="133" t="s">
        <v>278</v>
      </c>
      <c r="K17" s="106"/>
    </row>
    <row r="18" spans="1:49" s="137" customFormat="1" ht="189" x14ac:dyDescent="0.25">
      <c r="A18" s="51">
        <v>2</v>
      </c>
      <c r="B18" s="297" t="s">
        <v>279</v>
      </c>
      <c r="C18" s="104">
        <f>+D18+E18+F18+G18+H18</f>
        <v>1.5</v>
      </c>
      <c r="D18" s="298">
        <v>1</v>
      </c>
      <c r="E18" s="298"/>
      <c r="F18" s="298"/>
      <c r="G18" s="298"/>
      <c r="H18" s="298">
        <v>0.5</v>
      </c>
      <c r="I18" s="133" t="s">
        <v>274</v>
      </c>
      <c r="J18" s="135" t="s">
        <v>275</v>
      </c>
      <c r="K18" s="106"/>
    </row>
    <row r="19" spans="1:49" s="137" customFormat="1" ht="47.25" x14ac:dyDescent="0.25">
      <c r="A19" s="73" t="s">
        <v>92</v>
      </c>
      <c r="B19" s="296" t="s">
        <v>181</v>
      </c>
      <c r="C19" s="132">
        <f>C20</f>
        <v>0.03</v>
      </c>
      <c r="D19" s="132">
        <f t="shared" ref="D19:D25" si="3">D20</f>
        <v>0.03</v>
      </c>
      <c r="E19" s="132"/>
      <c r="F19" s="132"/>
      <c r="G19" s="132"/>
      <c r="H19" s="132"/>
      <c r="I19" s="299"/>
      <c r="J19" s="102"/>
      <c r="K19" s="136"/>
    </row>
    <row r="20" spans="1:49" s="137" customFormat="1" ht="126" x14ac:dyDescent="0.25">
      <c r="A20" s="51">
        <v>1</v>
      </c>
      <c r="B20" s="138" t="s">
        <v>280</v>
      </c>
      <c r="C20" s="104">
        <f>+D20+E20+F20+G20+H20</f>
        <v>0.03</v>
      </c>
      <c r="D20" s="298">
        <v>0.03</v>
      </c>
      <c r="E20" s="298"/>
      <c r="F20" s="298"/>
      <c r="G20" s="298"/>
      <c r="H20" s="298"/>
      <c r="I20" s="120" t="s">
        <v>281</v>
      </c>
      <c r="J20" s="102" t="s">
        <v>192</v>
      </c>
      <c r="K20" s="106"/>
    </row>
    <row r="21" spans="1:49" s="137" customFormat="1" ht="63" x14ac:dyDescent="0.25">
      <c r="A21" s="73" t="s">
        <v>109</v>
      </c>
      <c r="B21" s="296" t="s">
        <v>282</v>
      </c>
      <c r="C21" s="132">
        <f>C22</f>
        <v>0.46</v>
      </c>
      <c r="D21" s="132">
        <f t="shared" si="3"/>
        <v>0.46</v>
      </c>
      <c r="E21" s="132"/>
      <c r="F21" s="132"/>
      <c r="G21" s="132"/>
      <c r="H21" s="132"/>
      <c r="I21" s="299"/>
      <c r="J21" s="102"/>
      <c r="K21" s="136"/>
    </row>
    <row r="22" spans="1:49" s="137" customFormat="1" ht="63" x14ac:dyDescent="0.25">
      <c r="A22" s="51">
        <v>1</v>
      </c>
      <c r="B22" s="138" t="s">
        <v>283</v>
      </c>
      <c r="C22" s="104">
        <f>+D22+E22+F22+G22+H22</f>
        <v>0.46</v>
      </c>
      <c r="D22" s="298">
        <v>0.46</v>
      </c>
      <c r="E22" s="298"/>
      <c r="F22" s="298"/>
      <c r="G22" s="298"/>
      <c r="H22" s="298"/>
      <c r="I22" s="120" t="s">
        <v>284</v>
      </c>
      <c r="J22" s="102" t="s">
        <v>285</v>
      </c>
      <c r="K22" s="106"/>
    </row>
    <row r="23" spans="1:49" s="137" customFormat="1" ht="31.5" x14ac:dyDescent="0.25">
      <c r="A23" s="73" t="s">
        <v>142</v>
      </c>
      <c r="B23" s="296" t="s">
        <v>286</v>
      </c>
      <c r="C23" s="132">
        <f>C24</f>
        <v>3</v>
      </c>
      <c r="D23" s="132"/>
      <c r="E23" s="132"/>
      <c r="F23" s="132"/>
      <c r="G23" s="132">
        <f t="shared" ref="G23" si="4">G24</f>
        <v>3</v>
      </c>
      <c r="H23" s="132"/>
      <c r="I23" s="299"/>
      <c r="J23" s="102"/>
      <c r="K23" s="136"/>
    </row>
    <row r="24" spans="1:49" s="137" customFormat="1" ht="78.75" x14ac:dyDescent="0.25">
      <c r="A24" s="51">
        <v>1</v>
      </c>
      <c r="B24" s="138" t="s">
        <v>287</v>
      </c>
      <c r="C24" s="104">
        <f>+D24+E24+F24+G24+H24</f>
        <v>3</v>
      </c>
      <c r="D24" s="298"/>
      <c r="E24" s="298"/>
      <c r="F24" s="298"/>
      <c r="G24" s="298">
        <v>3</v>
      </c>
      <c r="H24" s="298"/>
      <c r="I24" s="120" t="s">
        <v>271</v>
      </c>
      <c r="J24" s="133" t="s">
        <v>272</v>
      </c>
      <c r="K24" s="106"/>
    </row>
    <row r="25" spans="1:49" s="137" customFormat="1" ht="31.5" x14ac:dyDescent="0.25">
      <c r="A25" s="73" t="s">
        <v>242</v>
      </c>
      <c r="B25" s="296" t="s">
        <v>156</v>
      </c>
      <c r="C25" s="132">
        <f>C26</f>
        <v>4.68</v>
      </c>
      <c r="D25" s="132">
        <f t="shared" si="3"/>
        <v>4.68</v>
      </c>
      <c r="E25" s="132"/>
      <c r="F25" s="132"/>
      <c r="G25" s="132"/>
      <c r="H25" s="132"/>
      <c r="I25" s="299"/>
      <c r="J25" s="102"/>
      <c r="K25" s="136"/>
    </row>
    <row r="26" spans="1:49" s="137" customFormat="1" ht="63" x14ac:dyDescent="0.25">
      <c r="A26" s="51">
        <v>1</v>
      </c>
      <c r="B26" s="138" t="s">
        <v>288</v>
      </c>
      <c r="C26" s="104">
        <f>+D26+E26+F26+G26+H26</f>
        <v>4.68</v>
      </c>
      <c r="D26" s="298">
        <v>4.68</v>
      </c>
      <c r="E26" s="298"/>
      <c r="F26" s="298"/>
      <c r="G26" s="298"/>
      <c r="H26" s="298"/>
      <c r="I26" s="120" t="s">
        <v>289</v>
      </c>
      <c r="J26" s="105" t="s">
        <v>290</v>
      </c>
      <c r="K26" s="106"/>
    </row>
    <row r="27" spans="1:49" s="322" customFormat="1" ht="31.5" x14ac:dyDescent="0.25">
      <c r="A27" s="73" t="s">
        <v>403</v>
      </c>
      <c r="B27" s="296" t="s">
        <v>654</v>
      </c>
      <c r="C27" s="132">
        <f>SUM(C28)</f>
        <v>15</v>
      </c>
      <c r="D27" s="132"/>
      <c r="E27" s="132"/>
      <c r="F27" s="132"/>
      <c r="G27" s="132">
        <f t="shared" ref="G27" si="5">SUM(G28)</f>
        <v>15</v>
      </c>
      <c r="H27" s="132"/>
      <c r="I27" s="105"/>
      <c r="J27" s="323"/>
      <c r="K27" s="320"/>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row>
    <row r="28" spans="1:49" s="322" customFormat="1" ht="78.75" x14ac:dyDescent="0.25">
      <c r="A28" s="51">
        <v>1</v>
      </c>
      <c r="B28" s="138" t="s">
        <v>655</v>
      </c>
      <c r="C28" s="104">
        <f t="shared" ref="C28" si="6">SUM(D28:G28)</f>
        <v>15</v>
      </c>
      <c r="D28" s="298"/>
      <c r="E28" s="298"/>
      <c r="F28" s="298"/>
      <c r="G28" s="298">
        <v>15</v>
      </c>
      <c r="H28" s="120"/>
      <c r="I28" s="120" t="s">
        <v>656</v>
      </c>
      <c r="J28" s="102" t="s">
        <v>657</v>
      </c>
      <c r="K28" s="320"/>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1"/>
      <c r="AT28" s="321"/>
      <c r="AU28" s="321"/>
      <c r="AV28" s="321"/>
      <c r="AW28" s="321"/>
    </row>
    <row r="29" spans="1:49" x14ac:dyDescent="0.25">
      <c r="A29" s="28">
        <f>+A28+A26+A24+A22+A20+A18+A15</f>
        <v>12</v>
      </c>
      <c r="B29" s="22" t="s">
        <v>658</v>
      </c>
      <c r="C29" s="29">
        <f>+C27+C25+C23+C21+C19+C16+C10</f>
        <v>32.770000000000003</v>
      </c>
      <c r="D29" s="29">
        <f>+D27+D25+D23+D21+D19+D16+D10</f>
        <v>8.57</v>
      </c>
      <c r="E29" s="29"/>
      <c r="F29" s="29"/>
      <c r="G29" s="29">
        <f>+G27+G25+G23+G21+G19+G16+G10</f>
        <v>20.78</v>
      </c>
      <c r="H29" s="29">
        <f>+H27+H25+H23+H21+H19+H16+H10</f>
        <v>3.42</v>
      </c>
      <c r="I29" s="22"/>
      <c r="J29" s="22"/>
      <c r="K29" s="30"/>
    </row>
    <row r="31" spans="1:49" x14ac:dyDescent="0.25">
      <c r="J31" s="363" t="str">
        <f>+'1.1.TP'!J18:K18</f>
        <v>HỘI ĐỒNG NHÂN DÂN TỈNH</v>
      </c>
      <c r="K31" s="373"/>
    </row>
  </sheetData>
  <mergeCells count="16">
    <mergeCell ref="J31:K31"/>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5" header="0.3" footer="0.3"/>
  <pageSetup paperSize="9" orientation="landscape" verticalDpi="0" r:id="rId1"/>
  <headerFooter>
    <oddFooter>&amp;L&amp;A&amp;R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C10" sqref="C10:H33"/>
    </sheetView>
  </sheetViews>
  <sheetFormatPr defaultRowHeight="15.75" x14ac:dyDescent="0.25"/>
  <cols>
    <col min="1" max="1" width="5" style="316" customWidth="1"/>
    <col min="2" max="2" width="27" style="316" customWidth="1"/>
    <col min="3" max="3" width="13.28515625" style="316" customWidth="1"/>
    <col min="4" max="4" width="7.42578125" style="316" customWidth="1"/>
    <col min="5" max="5" width="6.5703125" style="316" customWidth="1"/>
    <col min="6" max="7" width="6.28515625" style="316" customWidth="1"/>
    <col min="8" max="8" width="9.85546875" style="316" customWidth="1"/>
    <col min="9" max="9" width="12.5703125" style="316" customWidth="1"/>
    <col min="10" max="10" width="32.42578125" style="316" customWidth="1"/>
    <col min="11" max="16384" width="9.140625" style="316"/>
  </cols>
  <sheetData>
    <row r="1" spans="1:11" ht="15.75" customHeight="1" x14ac:dyDescent="0.25">
      <c r="A1" s="354" t="str">
        <f>+'1.THD.T'!A1:C1</f>
        <v>HỘI ĐỒNG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ht="9.75" customHeight="1" x14ac:dyDescent="0.25">
      <c r="A3" s="353"/>
      <c r="B3" s="353"/>
      <c r="C3" s="353"/>
      <c r="D3" s="353"/>
      <c r="E3" s="353"/>
      <c r="F3" s="353"/>
      <c r="G3" s="353"/>
      <c r="H3" s="353"/>
      <c r="I3" s="353"/>
      <c r="J3" s="353"/>
      <c r="K3" s="353"/>
    </row>
    <row r="4" spans="1:11" ht="18.75" customHeight="1" x14ac:dyDescent="0.25">
      <c r="A4" s="351" t="s">
        <v>57</v>
      </c>
      <c r="B4" s="351"/>
      <c r="C4" s="351"/>
      <c r="D4" s="351"/>
      <c r="E4" s="351"/>
      <c r="F4" s="351"/>
      <c r="G4" s="351"/>
      <c r="H4" s="351"/>
      <c r="I4" s="351"/>
      <c r="J4" s="351"/>
      <c r="K4" s="351"/>
    </row>
    <row r="5" spans="1:11" x14ac:dyDescent="0.25">
      <c r="A5" s="351" t="s">
        <v>53</v>
      </c>
      <c r="B5" s="351"/>
      <c r="C5" s="351"/>
      <c r="D5" s="351"/>
      <c r="E5" s="351"/>
      <c r="F5" s="351"/>
      <c r="G5" s="351"/>
      <c r="H5" s="351"/>
      <c r="I5" s="351"/>
      <c r="J5" s="351"/>
      <c r="K5" s="351"/>
    </row>
    <row r="6" spans="1:11"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11" ht="9.75" customHeight="1" x14ac:dyDescent="0.25">
      <c r="A7" s="314"/>
      <c r="B7" s="314"/>
      <c r="C7" s="314"/>
      <c r="D7" s="314"/>
      <c r="E7" s="314"/>
      <c r="F7" s="314"/>
      <c r="G7" s="314"/>
      <c r="H7" s="314"/>
      <c r="I7" s="314"/>
      <c r="J7" s="314"/>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143" customFormat="1" ht="31.5" x14ac:dyDescent="0.25">
      <c r="A10" s="139" t="s">
        <v>73</v>
      </c>
      <c r="B10" s="140" t="s">
        <v>291</v>
      </c>
      <c r="C10" s="347">
        <f>SUM(C11:C13)</f>
        <v>1.6500000000000001</v>
      </c>
      <c r="D10" s="347">
        <f>SUM(D11:D13)</f>
        <v>1.29</v>
      </c>
      <c r="E10" s="347"/>
      <c r="F10" s="347"/>
      <c r="G10" s="347"/>
      <c r="H10" s="347">
        <f>SUM(H11:H13)</f>
        <v>0.36000000000000004</v>
      </c>
      <c r="I10" s="141"/>
      <c r="J10" s="139"/>
      <c r="K10" s="142"/>
    </row>
    <row r="11" spans="1:11" s="146" customFormat="1" ht="78.75" x14ac:dyDescent="0.2">
      <c r="A11" s="144">
        <v>1</v>
      </c>
      <c r="B11" s="44" t="s">
        <v>292</v>
      </c>
      <c r="C11" s="174">
        <v>0.68</v>
      </c>
      <c r="D11" s="174">
        <v>0.53</v>
      </c>
      <c r="E11" s="174"/>
      <c r="F11" s="174"/>
      <c r="G11" s="174"/>
      <c r="H11" s="174">
        <v>0.15</v>
      </c>
      <c r="I11" s="90" t="s">
        <v>293</v>
      </c>
      <c r="J11" s="44" t="s">
        <v>693</v>
      </c>
      <c r="K11" s="145"/>
    </row>
    <row r="12" spans="1:11" s="148" customFormat="1" ht="63" x14ac:dyDescent="0.2">
      <c r="A12" s="144">
        <v>2</v>
      </c>
      <c r="B12" s="44" t="s">
        <v>294</v>
      </c>
      <c r="C12" s="174">
        <v>0.92</v>
      </c>
      <c r="D12" s="174">
        <v>0.76</v>
      </c>
      <c r="E12" s="174"/>
      <c r="F12" s="174"/>
      <c r="G12" s="174"/>
      <c r="H12" s="174">
        <f>C12-D12</f>
        <v>0.16000000000000003</v>
      </c>
      <c r="I12" s="90" t="s">
        <v>295</v>
      </c>
      <c r="J12" s="44" t="s">
        <v>694</v>
      </c>
      <c r="K12" s="147"/>
    </row>
    <row r="13" spans="1:11" s="148" customFormat="1" ht="78.75" customHeight="1" x14ac:dyDescent="0.2">
      <c r="A13" s="144">
        <v>3</v>
      </c>
      <c r="B13" s="44" t="s">
        <v>296</v>
      </c>
      <c r="C13" s="348">
        <v>0.05</v>
      </c>
      <c r="D13" s="348"/>
      <c r="E13" s="348"/>
      <c r="F13" s="348"/>
      <c r="G13" s="348"/>
      <c r="H13" s="348">
        <v>0.05</v>
      </c>
      <c r="I13" s="90" t="s">
        <v>297</v>
      </c>
      <c r="J13" s="44" t="s">
        <v>298</v>
      </c>
      <c r="K13" s="147"/>
    </row>
    <row r="14" spans="1:11" s="146" customFormat="1" ht="31.5" x14ac:dyDescent="0.2">
      <c r="A14" s="149" t="s">
        <v>78</v>
      </c>
      <c r="B14" s="23" t="s">
        <v>156</v>
      </c>
      <c r="C14" s="349">
        <f>SUM(C15:C28)</f>
        <v>34.1</v>
      </c>
      <c r="D14" s="349">
        <f>SUM(D15:D28)</f>
        <v>22.549999999999997</v>
      </c>
      <c r="E14" s="349"/>
      <c r="F14" s="349"/>
      <c r="G14" s="349"/>
      <c r="H14" s="349">
        <f>SUM(H15:H28)</f>
        <v>11.55</v>
      </c>
      <c r="I14" s="150"/>
      <c r="J14" s="23"/>
      <c r="K14" s="145"/>
    </row>
    <row r="15" spans="1:11" s="148" customFormat="1" ht="74.25" customHeight="1" x14ac:dyDescent="0.2">
      <c r="A15" s="144">
        <v>1</v>
      </c>
      <c r="B15" s="44" t="s">
        <v>299</v>
      </c>
      <c r="C15" s="184">
        <v>0.25</v>
      </c>
      <c r="D15" s="184">
        <v>0.25</v>
      </c>
      <c r="E15" s="184"/>
      <c r="F15" s="184"/>
      <c r="G15" s="184"/>
      <c r="H15" s="184"/>
      <c r="I15" s="90" t="s">
        <v>300</v>
      </c>
      <c r="J15" s="44" t="s">
        <v>301</v>
      </c>
      <c r="K15" s="147"/>
    </row>
    <row r="16" spans="1:11" s="152" customFormat="1" ht="109.5" customHeight="1" x14ac:dyDescent="0.25">
      <c r="A16" s="144">
        <v>2</v>
      </c>
      <c r="B16" s="44" t="s">
        <v>302</v>
      </c>
      <c r="C16" s="184">
        <v>0.55000000000000004</v>
      </c>
      <c r="D16" s="184">
        <v>0.5</v>
      </c>
      <c r="E16" s="184"/>
      <c r="F16" s="184"/>
      <c r="G16" s="184"/>
      <c r="H16" s="184">
        <v>0.05</v>
      </c>
      <c r="I16" s="90" t="s">
        <v>300</v>
      </c>
      <c r="J16" s="44" t="s">
        <v>303</v>
      </c>
      <c r="K16" s="151"/>
    </row>
    <row r="17" spans="1:11" s="152" customFormat="1" ht="63" customHeight="1" x14ac:dyDescent="0.25">
      <c r="A17" s="144">
        <v>3</v>
      </c>
      <c r="B17" s="44" t="s">
        <v>304</v>
      </c>
      <c r="C17" s="184">
        <v>8.8000000000000007</v>
      </c>
      <c r="D17" s="184">
        <v>8.8000000000000007</v>
      </c>
      <c r="E17" s="184"/>
      <c r="F17" s="184"/>
      <c r="G17" s="184"/>
      <c r="H17" s="184"/>
      <c r="I17" s="90" t="s">
        <v>300</v>
      </c>
      <c r="J17" s="44" t="s">
        <v>305</v>
      </c>
      <c r="K17" s="151"/>
    </row>
    <row r="18" spans="1:11" s="154" customFormat="1" ht="74.25" customHeight="1" x14ac:dyDescent="0.25">
      <c r="A18" s="144">
        <v>4</v>
      </c>
      <c r="B18" s="44" t="s">
        <v>306</v>
      </c>
      <c r="C18" s="184">
        <v>0.45</v>
      </c>
      <c r="D18" s="184">
        <v>0.45</v>
      </c>
      <c r="E18" s="184"/>
      <c r="F18" s="184"/>
      <c r="G18" s="184"/>
      <c r="H18" s="184"/>
      <c r="I18" s="90" t="s">
        <v>300</v>
      </c>
      <c r="J18" s="44" t="s">
        <v>307</v>
      </c>
      <c r="K18" s="153"/>
    </row>
    <row r="19" spans="1:11" s="154" customFormat="1" ht="97.5" customHeight="1" x14ac:dyDescent="0.25">
      <c r="A19" s="144">
        <v>5</v>
      </c>
      <c r="B19" s="44" t="s">
        <v>308</v>
      </c>
      <c r="C19" s="184">
        <v>0.4</v>
      </c>
      <c r="D19" s="184">
        <v>0.4</v>
      </c>
      <c r="E19" s="184"/>
      <c r="F19" s="184"/>
      <c r="G19" s="184"/>
      <c r="H19" s="184"/>
      <c r="I19" s="90" t="s">
        <v>309</v>
      </c>
      <c r="J19" s="44" t="s">
        <v>310</v>
      </c>
      <c r="K19" s="153"/>
    </row>
    <row r="20" spans="1:11" s="154" customFormat="1" ht="123.75" customHeight="1" x14ac:dyDescent="0.25">
      <c r="A20" s="144">
        <v>6</v>
      </c>
      <c r="B20" s="44" t="s">
        <v>311</v>
      </c>
      <c r="C20" s="184">
        <v>0.4</v>
      </c>
      <c r="D20" s="184">
        <v>0.4</v>
      </c>
      <c r="E20" s="184"/>
      <c r="F20" s="184"/>
      <c r="G20" s="184"/>
      <c r="H20" s="184"/>
      <c r="I20" s="44" t="s">
        <v>312</v>
      </c>
      <c r="J20" s="44" t="s">
        <v>313</v>
      </c>
      <c r="K20" s="153"/>
    </row>
    <row r="21" spans="1:11" s="152" customFormat="1" ht="115.5" customHeight="1" x14ac:dyDescent="0.25">
      <c r="A21" s="144">
        <v>7</v>
      </c>
      <c r="B21" s="44" t="s">
        <v>314</v>
      </c>
      <c r="C21" s="184">
        <v>1.7</v>
      </c>
      <c r="D21" s="184">
        <v>1.7</v>
      </c>
      <c r="E21" s="184"/>
      <c r="F21" s="184"/>
      <c r="G21" s="184"/>
      <c r="H21" s="184"/>
      <c r="I21" s="90" t="s">
        <v>315</v>
      </c>
      <c r="J21" s="317" t="s">
        <v>316</v>
      </c>
      <c r="K21" s="318" t="s">
        <v>317</v>
      </c>
    </row>
    <row r="22" spans="1:11" s="154" customFormat="1" ht="94.5" x14ac:dyDescent="0.25">
      <c r="A22" s="144">
        <v>8</v>
      </c>
      <c r="B22" s="44" t="s">
        <v>318</v>
      </c>
      <c r="C22" s="184">
        <v>0.2</v>
      </c>
      <c r="D22" s="184">
        <v>0.2</v>
      </c>
      <c r="E22" s="184"/>
      <c r="F22" s="184"/>
      <c r="G22" s="184"/>
      <c r="H22" s="184"/>
      <c r="I22" s="90" t="s">
        <v>315</v>
      </c>
      <c r="J22" s="155" t="s">
        <v>319</v>
      </c>
      <c r="K22" s="153"/>
    </row>
    <row r="23" spans="1:11" s="154" customFormat="1" ht="47.25" x14ac:dyDescent="0.25">
      <c r="A23" s="144">
        <v>9</v>
      </c>
      <c r="B23" s="44" t="s">
        <v>320</v>
      </c>
      <c r="C23" s="184">
        <v>11.5</v>
      </c>
      <c r="D23" s="184"/>
      <c r="E23" s="184"/>
      <c r="F23" s="184"/>
      <c r="G23" s="184"/>
      <c r="H23" s="184">
        <v>11.5</v>
      </c>
      <c r="I23" s="90" t="s">
        <v>321</v>
      </c>
      <c r="J23" s="44" t="s">
        <v>305</v>
      </c>
      <c r="K23" s="153"/>
    </row>
    <row r="24" spans="1:11" s="154" customFormat="1" ht="47.25" x14ac:dyDescent="0.25">
      <c r="A24" s="144">
        <v>10</v>
      </c>
      <c r="B24" s="44" t="s">
        <v>322</v>
      </c>
      <c r="C24" s="184">
        <v>6.6</v>
      </c>
      <c r="D24" s="184">
        <v>6.6</v>
      </c>
      <c r="E24" s="184"/>
      <c r="F24" s="184"/>
      <c r="G24" s="184"/>
      <c r="H24" s="184"/>
      <c r="I24" s="90" t="s">
        <v>323</v>
      </c>
      <c r="J24" s="44" t="s">
        <v>305</v>
      </c>
      <c r="K24" s="153"/>
    </row>
    <row r="25" spans="1:11" s="154" customFormat="1" ht="157.5" x14ac:dyDescent="0.25">
      <c r="A25" s="144">
        <v>11</v>
      </c>
      <c r="B25" s="44" t="s">
        <v>324</v>
      </c>
      <c r="C25" s="184">
        <v>0.4</v>
      </c>
      <c r="D25" s="184">
        <v>0.4</v>
      </c>
      <c r="E25" s="184"/>
      <c r="F25" s="184"/>
      <c r="G25" s="184"/>
      <c r="H25" s="184"/>
      <c r="I25" s="90" t="s">
        <v>325</v>
      </c>
      <c r="J25" s="155" t="s">
        <v>326</v>
      </c>
      <c r="K25" s="153"/>
    </row>
    <row r="26" spans="1:11" s="154" customFormat="1" ht="94.5" x14ac:dyDescent="0.25">
      <c r="A26" s="144">
        <v>12</v>
      </c>
      <c r="B26" s="44" t="s">
        <v>327</v>
      </c>
      <c r="C26" s="348">
        <v>1.3</v>
      </c>
      <c r="D26" s="348">
        <v>1.3</v>
      </c>
      <c r="E26" s="348"/>
      <c r="F26" s="348"/>
      <c r="G26" s="348"/>
      <c r="H26" s="348"/>
      <c r="I26" s="156" t="s">
        <v>328</v>
      </c>
      <c r="J26" s="44" t="s">
        <v>329</v>
      </c>
      <c r="K26" s="153"/>
    </row>
    <row r="27" spans="1:11" s="154" customFormat="1" ht="94.5" x14ac:dyDescent="0.25">
      <c r="A27" s="144">
        <v>13</v>
      </c>
      <c r="B27" s="44" t="s">
        <v>330</v>
      </c>
      <c r="C27" s="348">
        <v>1.1000000000000001</v>
      </c>
      <c r="D27" s="348">
        <v>1.1000000000000001</v>
      </c>
      <c r="E27" s="348"/>
      <c r="F27" s="348"/>
      <c r="G27" s="348"/>
      <c r="H27" s="348"/>
      <c r="I27" s="156" t="s">
        <v>328</v>
      </c>
      <c r="J27" s="44" t="s">
        <v>329</v>
      </c>
      <c r="K27" s="153"/>
    </row>
    <row r="28" spans="1:11" s="158" customFormat="1" ht="98.25" customHeight="1" x14ac:dyDescent="0.25">
      <c r="A28" s="144">
        <v>14</v>
      </c>
      <c r="B28" s="44" t="s">
        <v>331</v>
      </c>
      <c r="C28" s="348">
        <v>0.45</v>
      </c>
      <c r="D28" s="348">
        <v>0.45</v>
      </c>
      <c r="E28" s="348"/>
      <c r="F28" s="348"/>
      <c r="G28" s="348"/>
      <c r="H28" s="348"/>
      <c r="I28" s="90" t="s">
        <v>332</v>
      </c>
      <c r="J28" s="44" t="s">
        <v>333</v>
      </c>
      <c r="K28" s="157"/>
    </row>
    <row r="29" spans="1:11" s="146" customFormat="1" ht="31.5" x14ac:dyDescent="0.2">
      <c r="A29" s="149" t="s">
        <v>92</v>
      </c>
      <c r="B29" s="159" t="s">
        <v>695</v>
      </c>
      <c r="C29" s="349">
        <f>+C30</f>
        <v>0.02</v>
      </c>
      <c r="D29" s="349">
        <f>+D30</f>
        <v>0.01</v>
      </c>
      <c r="E29" s="349"/>
      <c r="F29" s="349"/>
      <c r="G29" s="349"/>
      <c r="H29" s="349">
        <f>+H30</f>
        <v>0.01</v>
      </c>
      <c r="I29" s="150"/>
      <c r="J29" s="23"/>
      <c r="K29" s="145"/>
    </row>
    <row r="30" spans="1:11" s="148" customFormat="1" ht="132" x14ac:dyDescent="0.2">
      <c r="A30" s="144">
        <v>1</v>
      </c>
      <c r="B30" s="160" t="s">
        <v>334</v>
      </c>
      <c r="C30" s="184">
        <v>0.02</v>
      </c>
      <c r="D30" s="184">
        <v>0.01</v>
      </c>
      <c r="E30" s="184"/>
      <c r="F30" s="184"/>
      <c r="G30" s="184"/>
      <c r="H30" s="184">
        <v>0.01</v>
      </c>
      <c r="I30" s="160" t="s">
        <v>335</v>
      </c>
      <c r="J30" s="44" t="s">
        <v>336</v>
      </c>
      <c r="K30" s="147"/>
    </row>
    <row r="31" spans="1:11" s="146" customFormat="1" ht="66" x14ac:dyDescent="0.2">
      <c r="A31" s="149" t="s">
        <v>109</v>
      </c>
      <c r="B31" s="161" t="s">
        <v>337</v>
      </c>
      <c r="C31" s="349">
        <f>+C32</f>
        <v>2</v>
      </c>
      <c r="D31" s="349">
        <f>+D32</f>
        <v>2</v>
      </c>
      <c r="E31" s="349"/>
      <c r="F31" s="349"/>
      <c r="G31" s="349"/>
      <c r="H31" s="349"/>
      <c r="I31" s="161"/>
      <c r="J31" s="23"/>
      <c r="K31" s="145"/>
    </row>
    <row r="32" spans="1:11" s="148" customFormat="1" ht="94.5" x14ac:dyDescent="0.2">
      <c r="A32" s="144">
        <v>1</v>
      </c>
      <c r="B32" s="160" t="s">
        <v>338</v>
      </c>
      <c r="C32" s="184">
        <v>2</v>
      </c>
      <c r="D32" s="184">
        <v>2</v>
      </c>
      <c r="E32" s="184"/>
      <c r="F32" s="184"/>
      <c r="G32" s="184"/>
      <c r="H32" s="184"/>
      <c r="I32" s="160" t="s">
        <v>339</v>
      </c>
      <c r="J32" s="44" t="s">
        <v>340</v>
      </c>
      <c r="K32" s="147"/>
    </row>
    <row r="33" spans="1:11" x14ac:dyDescent="0.25">
      <c r="A33" s="28">
        <f>+A32+A30+A28+A13</f>
        <v>19</v>
      </c>
      <c r="B33" s="22" t="s">
        <v>341</v>
      </c>
      <c r="C33" s="29">
        <f>+C31+C29+C14+C10</f>
        <v>37.770000000000003</v>
      </c>
      <c r="D33" s="29">
        <f>+D31+D29+D14+D10</f>
        <v>25.849999999999994</v>
      </c>
      <c r="E33" s="29"/>
      <c r="F33" s="29"/>
      <c r="G33" s="29"/>
      <c r="H33" s="29">
        <f>+H31+H29+H14+H10</f>
        <v>11.92</v>
      </c>
      <c r="I33" s="22"/>
      <c r="J33" s="22"/>
      <c r="K33" s="30"/>
    </row>
    <row r="34" spans="1:11" ht="13.5" customHeight="1" x14ac:dyDescent="0.25"/>
    <row r="35" spans="1:11" x14ac:dyDescent="0.25">
      <c r="J35" s="374" t="str">
        <f>+'1.1.TP'!J18:K18</f>
        <v>HỘI ĐỒNG NHÂN DÂN TỈNH</v>
      </c>
      <c r="K35" s="375"/>
    </row>
  </sheetData>
  <mergeCells count="16">
    <mergeCell ref="J35:K35"/>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conditionalFormatting sqref="C11:J11">
    <cfRule type="cellIs" dxfId="6" priority="1" stopIfTrue="1" operator="equal">
      <formula>0</formula>
    </cfRule>
    <cfRule type="cellIs" dxfId="5" priority="2" stopIfTrue="1" operator="equal">
      <formula>0</formula>
    </cfRule>
    <cfRule type="cellIs" dxfId="4" priority="3" stopIfTrue="1" operator="equal">
      <formula>0</formula>
    </cfRule>
  </conditionalFormatting>
  <pageMargins left="0.45" right="0.2" top="0.25" bottom="0.25" header="0.3" footer="0.3"/>
  <pageSetup paperSize="9" orientation="landscape" verticalDpi="0" r:id="rId1"/>
  <headerFooter>
    <oddFooter>&amp;L&amp;A&amp;R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zoomScale="85" zoomScaleNormal="85" workbookViewId="0">
      <selection activeCell="C10" sqref="C10:H71"/>
    </sheetView>
  </sheetViews>
  <sheetFormatPr defaultRowHeight="15.75" x14ac:dyDescent="0.25"/>
  <cols>
    <col min="1" max="1" width="5.7109375" style="31" customWidth="1"/>
    <col min="2" max="2" width="27" style="31" customWidth="1"/>
    <col min="3" max="3" width="12.5703125" style="31" customWidth="1"/>
    <col min="4" max="4" width="7.42578125" style="31" customWidth="1"/>
    <col min="5" max="5" width="6.5703125" style="31" customWidth="1"/>
    <col min="6" max="7" width="6.28515625" style="31" customWidth="1"/>
    <col min="8" max="8" width="9.140625" style="31" customWidth="1"/>
    <col min="9" max="9" width="18.28515625" style="31" customWidth="1"/>
    <col min="10" max="10" width="33" style="31" customWidth="1"/>
    <col min="11" max="11" width="7.5703125" style="31" customWidth="1"/>
    <col min="12" max="16384" width="9.140625" style="31"/>
  </cols>
  <sheetData>
    <row r="1" spans="1:44" ht="15.75" customHeight="1" x14ac:dyDescent="0.25">
      <c r="A1" s="354" t="str">
        <f>+'1.THD.T'!A1:C1</f>
        <v>HỘI ĐỒNG NHÂN DÂN</v>
      </c>
      <c r="B1" s="354"/>
      <c r="C1" s="354"/>
      <c r="D1" s="354"/>
      <c r="E1" s="355" t="s">
        <v>0</v>
      </c>
      <c r="F1" s="355"/>
      <c r="G1" s="355"/>
      <c r="H1" s="355"/>
      <c r="I1" s="355"/>
      <c r="J1" s="355"/>
      <c r="K1" s="355"/>
    </row>
    <row r="2" spans="1:44" ht="15.75" customHeight="1" x14ac:dyDescent="0.25">
      <c r="A2" s="355" t="str">
        <f>+'1.THD.T'!A2:C2</f>
        <v>TỈNH HÀ TĨNH</v>
      </c>
      <c r="B2" s="355"/>
      <c r="C2" s="355"/>
      <c r="D2" s="355"/>
      <c r="E2" s="355" t="s">
        <v>1</v>
      </c>
      <c r="F2" s="355"/>
      <c r="G2" s="355"/>
      <c r="H2" s="355"/>
      <c r="I2" s="355"/>
      <c r="J2" s="355"/>
      <c r="K2" s="355"/>
    </row>
    <row r="3" spans="1:44" ht="9.75" customHeight="1" x14ac:dyDescent="0.25">
      <c r="A3" s="353"/>
      <c r="B3" s="353"/>
      <c r="C3" s="353"/>
      <c r="D3" s="353"/>
      <c r="E3" s="353"/>
      <c r="F3" s="353"/>
      <c r="G3" s="353"/>
      <c r="H3" s="353"/>
      <c r="I3" s="353"/>
      <c r="J3" s="353"/>
      <c r="K3" s="353"/>
    </row>
    <row r="4" spans="1:44" ht="18.75" customHeight="1" x14ac:dyDescent="0.25">
      <c r="A4" s="351" t="s">
        <v>58</v>
      </c>
      <c r="B4" s="351"/>
      <c r="C4" s="351"/>
      <c r="D4" s="351"/>
      <c r="E4" s="351"/>
      <c r="F4" s="351"/>
      <c r="G4" s="351"/>
      <c r="H4" s="351"/>
      <c r="I4" s="351"/>
      <c r="J4" s="351"/>
      <c r="K4" s="351"/>
    </row>
    <row r="5" spans="1:44" x14ac:dyDescent="0.25">
      <c r="A5" s="351" t="s">
        <v>636</v>
      </c>
      <c r="B5" s="351"/>
      <c r="C5" s="351"/>
      <c r="D5" s="351"/>
      <c r="E5" s="351"/>
      <c r="F5" s="351"/>
      <c r="G5" s="351"/>
      <c r="H5" s="351"/>
      <c r="I5" s="351"/>
      <c r="J5" s="351"/>
      <c r="K5" s="351"/>
    </row>
    <row r="6" spans="1:44"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44" ht="12.75" customHeight="1" x14ac:dyDescent="0.25">
      <c r="A7" s="21"/>
      <c r="B7" s="21"/>
      <c r="C7" s="21"/>
      <c r="D7" s="21"/>
      <c r="E7" s="21"/>
      <c r="F7" s="21"/>
      <c r="G7" s="21"/>
      <c r="H7" s="21"/>
      <c r="I7" s="21"/>
      <c r="J7" s="21"/>
    </row>
    <row r="8" spans="1:44" ht="20.25" customHeight="1" x14ac:dyDescent="0.25">
      <c r="A8" s="368" t="s">
        <v>2</v>
      </c>
      <c r="B8" s="369" t="s">
        <v>42</v>
      </c>
      <c r="C8" s="370" t="s">
        <v>4</v>
      </c>
      <c r="D8" s="370" t="s">
        <v>43</v>
      </c>
      <c r="E8" s="370"/>
      <c r="F8" s="370"/>
      <c r="G8" s="370"/>
      <c r="H8" s="370"/>
      <c r="I8" s="371" t="s">
        <v>44</v>
      </c>
      <c r="J8" s="365" t="s">
        <v>46</v>
      </c>
      <c r="K8" s="367" t="s">
        <v>47</v>
      </c>
    </row>
    <row r="9" spans="1:44" ht="40.5" customHeight="1" x14ac:dyDescent="0.25">
      <c r="A9" s="368"/>
      <c r="B9" s="369"/>
      <c r="C9" s="370"/>
      <c r="D9" s="32" t="s">
        <v>7</v>
      </c>
      <c r="E9" s="32" t="s">
        <v>45</v>
      </c>
      <c r="F9" s="32" t="s">
        <v>9</v>
      </c>
      <c r="G9" s="32" t="s">
        <v>10</v>
      </c>
      <c r="H9" s="32" t="s">
        <v>11</v>
      </c>
      <c r="I9" s="372"/>
      <c r="J9" s="366"/>
      <c r="K9" s="367"/>
    </row>
    <row r="10" spans="1:44" s="42" customFormat="1" ht="31.5" x14ac:dyDescent="0.25">
      <c r="A10" s="250" t="s">
        <v>73</v>
      </c>
      <c r="B10" s="23" t="s">
        <v>507</v>
      </c>
      <c r="C10" s="29">
        <f>SUM(C11:C27)</f>
        <v>18.700000000000003</v>
      </c>
      <c r="D10" s="29">
        <f>SUM(D11:D27)</f>
        <v>8.5599999999999987</v>
      </c>
      <c r="E10" s="29"/>
      <c r="F10" s="29"/>
      <c r="G10" s="29"/>
      <c r="H10" s="29">
        <f>SUM(H11:H27)</f>
        <v>10.139999999999999</v>
      </c>
      <c r="I10" s="251"/>
      <c r="J10" s="251"/>
      <c r="K10" s="38"/>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row>
    <row r="11" spans="1:44" s="42" customFormat="1" ht="189" x14ac:dyDescent="0.25">
      <c r="A11" s="252">
        <v>1</v>
      </c>
      <c r="B11" s="253" t="s">
        <v>508</v>
      </c>
      <c r="C11" s="45">
        <v>0.5</v>
      </c>
      <c r="D11" s="45"/>
      <c r="E11" s="45"/>
      <c r="F11" s="45"/>
      <c r="G11" s="45"/>
      <c r="H11" s="45">
        <v>0.5</v>
      </c>
      <c r="I11" s="254" t="s">
        <v>509</v>
      </c>
      <c r="J11" s="255" t="s">
        <v>510</v>
      </c>
      <c r="K11" s="256"/>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row>
    <row r="12" spans="1:44" s="42" customFormat="1" ht="78.75" x14ac:dyDescent="0.25">
      <c r="A12" s="252">
        <v>2</v>
      </c>
      <c r="B12" s="253" t="s">
        <v>511</v>
      </c>
      <c r="C12" s="45">
        <v>0.65</v>
      </c>
      <c r="D12" s="45">
        <v>0.65</v>
      </c>
      <c r="E12" s="45"/>
      <c r="F12" s="45"/>
      <c r="G12" s="45"/>
      <c r="H12" s="45"/>
      <c r="I12" s="257" t="s">
        <v>512</v>
      </c>
      <c r="J12" s="255" t="s">
        <v>513</v>
      </c>
      <c r="K12" s="256"/>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row>
    <row r="13" spans="1:44" s="42" customFormat="1" ht="78.75" x14ac:dyDescent="0.25">
      <c r="A13" s="252">
        <v>3</v>
      </c>
      <c r="B13" s="258" t="s">
        <v>416</v>
      </c>
      <c r="C13" s="45">
        <v>0.08</v>
      </c>
      <c r="D13" s="45"/>
      <c r="E13" s="45"/>
      <c r="F13" s="45"/>
      <c r="G13" s="45"/>
      <c r="H13" s="45">
        <v>0.08</v>
      </c>
      <c r="I13" s="259" t="s">
        <v>514</v>
      </c>
      <c r="J13" s="255" t="s">
        <v>515</v>
      </c>
      <c r="K13" s="256"/>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row>
    <row r="14" spans="1:44" s="42" customFormat="1" ht="189" x14ac:dyDescent="0.25">
      <c r="A14" s="252">
        <v>4</v>
      </c>
      <c r="B14" s="253" t="s">
        <v>516</v>
      </c>
      <c r="C14" s="45">
        <v>0.53</v>
      </c>
      <c r="D14" s="45">
        <v>0.23</v>
      </c>
      <c r="E14" s="45"/>
      <c r="F14" s="45"/>
      <c r="G14" s="45"/>
      <c r="H14" s="45">
        <v>0.3</v>
      </c>
      <c r="I14" s="255" t="s">
        <v>517</v>
      </c>
      <c r="J14" s="255" t="s">
        <v>518</v>
      </c>
      <c r="K14" s="256"/>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row>
    <row r="15" spans="1:44" s="42" customFormat="1" ht="173.25" x14ac:dyDescent="0.25">
      <c r="A15" s="252">
        <v>5</v>
      </c>
      <c r="B15" s="260" t="s">
        <v>416</v>
      </c>
      <c r="C15" s="45">
        <v>2.73</v>
      </c>
      <c r="D15" s="45">
        <v>0.66</v>
      </c>
      <c r="E15" s="45"/>
      <c r="F15" s="45"/>
      <c r="G15" s="45"/>
      <c r="H15" s="45">
        <v>2.0699999999999998</v>
      </c>
      <c r="I15" s="255" t="s">
        <v>519</v>
      </c>
      <c r="J15" s="255" t="s">
        <v>520</v>
      </c>
      <c r="K15" s="256"/>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row>
    <row r="16" spans="1:44" s="42" customFormat="1" ht="47.25" x14ac:dyDescent="0.25">
      <c r="A16" s="252">
        <v>6</v>
      </c>
      <c r="B16" s="260" t="s">
        <v>416</v>
      </c>
      <c r="C16" s="45">
        <v>0.09</v>
      </c>
      <c r="D16" s="45">
        <v>0.09</v>
      </c>
      <c r="E16" s="45"/>
      <c r="F16" s="45"/>
      <c r="G16" s="45"/>
      <c r="H16" s="45"/>
      <c r="I16" s="255" t="s">
        <v>521</v>
      </c>
      <c r="J16" s="255" t="s">
        <v>522</v>
      </c>
      <c r="K16" s="256"/>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row>
    <row r="17" spans="1:44" s="42" customFormat="1" ht="98.25" customHeight="1" x14ac:dyDescent="0.25">
      <c r="A17" s="252">
        <v>7</v>
      </c>
      <c r="B17" s="261" t="s">
        <v>523</v>
      </c>
      <c r="C17" s="45">
        <v>1.42</v>
      </c>
      <c r="D17" s="45">
        <v>0.45999999999999996</v>
      </c>
      <c r="E17" s="45"/>
      <c r="F17" s="45"/>
      <c r="G17" s="45"/>
      <c r="H17" s="45">
        <v>0.96</v>
      </c>
      <c r="I17" s="255" t="s">
        <v>524</v>
      </c>
      <c r="J17" s="255" t="s">
        <v>525</v>
      </c>
      <c r="K17" s="256"/>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row>
    <row r="18" spans="1:44" s="42" customFormat="1" ht="63" x14ac:dyDescent="0.25">
      <c r="A18" s="252">
        <v>8</v>
      </c>
      <c r="B18" s="261" t="s">
        <v>523</v>
      </c>
      <c r="C18" s="45">
        <v>3.3</v>
      </c>
      <c r="D18" s="45"/>
      <c r="E18" s="45"/>
      <c r="F18" s="45"/>
      <c r="G18" s="45"/>
      <c r="H18" s="45">
        <v>3.3</v>
      </c>
      <c r="I18" s="255" t="s">
        <v>526</v>
      </c>
      <c r="J18" s="255" t="s">
        <v>527</v>
      </c>
      <c r="K18" s="256"/>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row>
    <row r="19" spans="1:44" s="42" customFormat="1" ht="189" x14ac:dyDescent="0.25">
      <c r="A19" s="252">
        <v>9</v>
      </c>
      <c r="B19" s="258" t="s">
        <v>416</v>
      </c>
      <c r="C19" s="45">
        <v>2</v>
      </c>
      <c r="D19" s="45">
        <v>1.37</v>
      </c>
      <c r="E19" s="45"/>
      <c r="F19" s="45"/>
      <c r="G19" s="45"/>
      <c r="H19" s="45">
        <v>0.63</v>
      </c>
      <c r="I19" s="255" t="s">
        <v>528</v>
      </c>
      <c r="J19" s="255" t="s">
        <v>529</v>
      </c>
      <c r="K19" s="256"/>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row>
    <row r="20" spans="1:44" s="42" customFormat="1" ht="236.25" x14ac:dyDescent="0.25">
      <c r="A20" s="252">
        <v>10</v>
      </c>
      <c r="B20" s="253" t="s">
        <v>416</v>
      </c>
      <c r="C20" s="45">
        <v>0.2</v>
      </c>
      <c r="D20" s="45"/>
      <c r="E20" s="45"/>
      <c r="F20" s="45"/>
      <c r="G20" s="45"/>
      <c r="H20" s="45">
        <v>0.2</v>
      </c>
      <c r="I20" s="255" t="s">
        <v>530</v>
      </c>
      <c r="J20" s="255" t="s">
        <v>531</v>
      </c>
      <c r="K20" s="256"/>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row>
    <row r="21" spans="1:44" s="42" customFormat="1" ht="47.25" x14ac:dyDescent="0.25">
      <c r="A21" s="252">
        <v>11</v>
      </c>
      <c r="B21" s="253" t="s">
        <v>416</v>
      </c>
      <c r="C21" s="45">
        <v>0.28999999999999998</v>
      </c>
      <c r="D21" s="45"/>
      <c r="E21" s="45"/>
      <c r="F21" s="45"/>
      <c r="G21" s="45"/>
      <c r="H21" s="45">
        <v>0.28999999999999998</v>
      </c>
      <c r="I21" s="255" t="s">
        <v>532</v>
      </c>
      <c r="J21" s="255" t="s">
        <v>533</v>
      </c>
      <c r="K21" s="256"/>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row>
    <row r="22" spans="1:44" s="42" customFormat="1" ht="123.75" customHeight="1" x14ac:dyDescent="0.25">
      <c r="A22" s="252">
        <v>12</v>
      </c>
      <c r="B22" s="262" t="s">
        <v>523</v>
      </c>
      <c r="C22" s="45">
        <v>1.05</v>
      </c>
      <c r="D22" s="45"/>
      <c r="E22" s="45"/>
      <c r="F22" s="45"/>
      <c r="G22" s="45"/>
      <c r="H22" s="45">
        <v>1.05</v>
      </c>
      <c r="I22" s="255" t="s">
        <v>534</v>
      </c>
      <c r="J22" s="255" t="s">
        <v>535</v>
      </c>
      <c r="K22" s="256"/>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row>
    <row r="23" spans="1:44" s="42" customFormat="1" ht="78.75" x14ac:dyDescent="0.25">
      <c r="A23" s="252">
        <v>13</v>
      </c>
      <c r="B23" s="253" t="s">
        <v>416</v>
      </c>
      <c r="C23" s="45">
        <v>0.6</v>
      </c>
      <c r="D23" s="45">
        <v>0.6</v>
      </c>
      <c r="E23" s="45"/>
      <c r="F23" s="45"/>
      <c r="G23" s="45"/>
      <c r="H23" s="45"/>
      <c r="I23" s="255" t="s">
        <v>536</v>
      </c>
      <c r="J23" s="255" t="s">
        <v>537</v>
      </c>
      <c r="K23" s="256"/>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row>
    <row r="24" spans="1:44" s="42" customFormat="1" ht="94.5" x14ac:dyDescent="0.25">
      <c r="A24" s="252">
        <v>14</v>
      </c>
      <c r="B24" s="253" t="s">
        <v>416</v>
      </c>
      <c r="C24" s="45">
        <v>1.8</v>
      </c>
      <c r="D24" s="45">
        <v>1.8</v>
      </c>
      <c r="E24" s="45"/>
      <c r="F24" s="45"/>
      <c r="G24" s="45"/>
      <c r="H24" s="45"/>
      <c r="I24" s="255" t="s">
        <v>538</v>
      </c>
      <c r="J24" s="255" t="s">
        <v>539</v>
      </c>
      <c r="K24" s="256"/>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row>
    <row r="25" spans="1:44" s="42" customFormat="1" ht="173.25" x14ac:dyDescent="0.25">
      <c r="A25" s="252">
        <v>15</v>
      </c>
      <c r="B25" s="253" t="s">
        <v>416</v>
      </c>
      <c r="C25" s="45">
        <v>1.72</v>
      </c>
      <c r="D25" s="45">
        <v>1.22</v>
      </c>
      <c r="E25" s="45"/>
      <c r="F25" s="45"/>
      <c r="G25" s="45"/>
      <c r="H25" s="45">
        <v>0.5</v>
      </c>
      <c r="I25" s="255" t="s">
        <v>540</v>
      </c>
      <c r="J25" s="255" t="s">
        <v>541</v>
      </c>
      <c r="K25" s="256"/>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row>
    <row r="26" spans="1:44" s="42" customFormat="1" ht="110.25" x14ac:dyDescent="0.25">
      <c r="A26" s="252">
        <v>16</v>
      </c>
      <c r="B26" s="253" t="s">
        <v>416</v>
      </c>
      <c r="C26" s="45">
        <v>0.21</v>
      </c>
      <c r="D26" s="45">
        <v>0.1</v>
      </c>
      <c r="E26" s="45"/>
      <c r="F26" s="45"/>
      <c r="G26" s="45"/>
      <c r="H26" s="45">
        <v>0.11</v>
      </c>
      <c r="I26" s="259" t="s">
        <v>542</v>
      </c>
      <c r="J26" s="259" t="s">
        <v>543</v>
      </c>
      <c r="K26" s="256"/>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row>
    <row r="27" spans="1:44" s="42" customFormat="1" ht="110.25" x14ac:dyDescent="0.25">
      <c r="A27" s="252">
        <v>17</v>
      </c>
      <c r="B27" s="253" t="s">
        <v>416</v>
      </c>
      <c r="C27" s="45">
        <v>1.53</v>
      </c>
      <c r="D27" s="45">
        <v>1.38</v>
      </c>
      <c r="E27" s="45"/>
      <c r="F27" s="45"/>
      <c r="G27" s="45"/>
      <c r="H27" s="45">
        <v>0.15</v>
      </c>
      <c r="I27" s="255" t="s">
        <v>544</v>
      </c>
      <c r="J27" s="255" t="s">
        <v>545</v>
      </c>
      <c r="K27" s="256"/>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row>
    <row r="28" spans="1:44" s="42" customFormat="1" ht="39" customHeight="1" x14ac:dyDescent="0.25">
      <c r="A28" s="250" t="s">
        <v>78</v>
      </c>
      <c r="B28" s="268" t="s">
        <v>546</v>
      </c>
      <c r="C28" s="29">
        <f>C29</f>
        <v>3</v>
      </c>
      <c r="D28" s="29">
        <f>D29</f>
        <v>3</v>
      </c>
      <c r="E28" s="29"/>
      <c r="F28" s="29"/>
      <c r="G28" s="29"/>
      <c r="H28" s="29"/>
      <c r="I28" s="264"/>
      <c r="J28" s="265"/>
      <c r="K28" s="266"/>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row>
    <row r="29" spans="1:44" s="42" customFormat="1" ht="78.75" x14ac:dyDescent="0.25">
      <c r="A29" s="252">
        <v>1</v>
      </c>
      <c r="B29" s="253" t="s">
        <v>547</v>
      </c>
      <c r="C29" s="45">
        <v>3</v>
      </c>
      <c r="D29" s="45">
        <v>3</v>
      </c>
      <c r="E29" s="45"/>
      <c r="F29" s="45"/>
      <c r="G29" s="45"/>
      <c r="H29" s="45"/>
      <c r="I29" s="267" t="s">
        <v>548</v>
      </c>
      <c r="J29" s="255" t="s">
        <v>549</v>
      </c>
      <c r="K29" s="256"/>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row>
    <row r="30" spans="1:44" s="42" customFormat="1" ht="31.5" x14ac:dyDescent="0.25">
      <c r="A30" s="250" t="s">
        <v>92</v>
      </c>
      <c r="B30" s="268" t="s">
        <v>407</v>
      </c>
      <c r="C30" s="29">
        <f t="shared" ref="C30:H30" si="0">SUM(C31:C38)</f>
        <v>1.63</v>
      </c>
      <c r="D30" s="29">
        <f t="shared" si="0"/>
        <v>0.53</v>
      </c>
      <c r="E30" s="29"/>
      <c r="F30" s="29"/>
      <c r="G30" s="29"/>
      <c r="H30" s="29">
        <f t="shared" si="0"/>
        <v>1.0999999999999999</v>
      </c>
      <c r="I30" s="269"/>
      <c r="J30" s="269"/>
      <c r="K30" s="266"/>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row>
    <row r="31" spans="1:44" s="42" customFormat="1" x14ac:dyDescent="0.25">
      <c r="A31" s="252">
        <v>1</v>
      </c>
      <c r="B31" s="253" t="s">
        <v>342</v>
      </c>
      <c r="C31" s="45">
        <v>0.21</v>
      </c>
      <c r="D31" s="45">
        <v>0.13</v>
      </c>
      <c r="E31" s="45"/>
      <c r="F31" s="45"/>
      <c r="G31" s="45"/>
      <c r="H31" s="45">
        <v>7.9999999999999988E-2</v>
      </c>
      <c r="I31" s="257" t="s">
        <v>550</v>
      </c>
      <c r="J31" s="255"/>
      <c r="K31" s="256"/>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row>
    <row r="32" spans="1:44" s="42" customFormat="1" ht="15.75" customHeight="1" x14ac:dyDescent="0.25">
      <c r="A32" s="252">
        <v>2</v>
      </c>
      <c r="B32" s="253" t="s">
        <v>342</v>
      </c>
      <c r="C32" s="45">
        <v>0.22</v>
      </c>
      <c r="D32" s="45"/>
      <c r="E32" s="45"/>
      <c r="F32" s="45"/>
      <c r="G32" s="45"/>
      <c r="H32" s="45">
        <v>0.22</v>
      </c>
      <c r="I32" s="255" t="s">
        <v>551</v>
      </c>
      <c r="J32" s="376" t="s">
        <v>552</v>
      </c>
      <c r="K32" s="256"/>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row>
    <row r="33" spans="1:44" s="42" customFormat="1" x14ac:dyDescent="0.25">
      <c r="A33" s="252">
        <v>3</v>
      </c>
      <c r="B33" s="253" t="s">
        <v>342</v>
      </c>
      <c r="C33" s="45">
        <v>0.21</v>
      </c>
      <c r="D33" s="45"/>
      <c r="E33" s="45"/>
      <c r="F33" s="45"/>
      <c r="G33" s="45"/>
      <c r="H33" s="45">
        <v>0.21</v>
      </c>
      <c r="I33" s="255" t="s">
        <v>553</v>
      </c>
      <c r="J33" s="377"/>
      <c r="K33" s="256"/>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row>
    <row r="34" spans="1:44" s="42" customFormat="1" x14ac:dyDescent="0.25">
      <c r="A34" s="252">
        <v>4</v>
      </c>
      <c r="B34" s="253" t="s">
        <v>342</v>
      </c>
      <c r="C34" s="45">
        <v>0.2</v>
      </c>
      <c r="D34" s="45"/>
      <c r="E34" s="45"/>
      <c r="F34" s="45"/>
      <c r="G34" s="45"/>
      <c r="H34" s="45">
        <v>0.2</v>
      </c>
      <c r="I34" s="270" t="s">
        <v>554</v>
      </c>
      <c r="J34" s="377"/>
      <c r="K34" s="256"/>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row>
    <row r="35" spans="1:44" s="42" customFormat="1" x14ac:dyDescent="0.25">
      <c r="A35" s="252">
        <v>5</v>
      </c>
      <c r="B35" s="253" t="s">
        <v>342</v>
      </c>
      <c r="C35" s="45">
        <v>0.21</v>
      </c>
      <c r="D35" s="45"/>
      <c r="E35" s="45"/>
      <c r="F35" s="45"/>
      <c r="G35" s="45"/>
      <c r="H35" s="45">
        <v>0.21</v>
      </c>
      <c r="I35" s="270" t="s">
        <v>555</v>
      </c>
      <c r="J35" s="377"/>
      <c r="K35" s="256"/>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row>
    <row r="36" spans="1:44" s="42" customFormat="1" ht="31.5" x14ac:dyDescent="0.25">
      <c r="A36" s="252">
        <v>6</v>
      </c>
      <c r="B36" s="253" t="s">
        <v>342</v>
      </c>
      <c r="C36" s="45">
        <v>0.18</v>
      </c>
      <c r="D36" s="45"/>
      <c r="E36" s="45"/>
      <c r="F36" s="45"/>
      <c r="G36" s="45"/>
      <c r="H36" s="45">
        <v>0.18</v>
      </c>
      <c r="I36" s="255" t="s">
        <v>556</v>
      </c>
      <c r="J36" s="377"/>
      <c r="K36" s="256"/>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row>
    <row r="37" spans="1:44" s="42" customFormat="1" ht="31.5" x14ac:dyDescent="0.25">
      <c r="A37" s="252">
        <v>7</v>
      </c>
      <c r="B37" s="253" t="s">
        <v>342</v>
      </c>
      <c r="C37" s="45">
        <v>0.2</v>
      </c>
      <c r="D37" s="45">
        <v>0.2</v>
      </c>
      <c r="E37" s="45"/>
      <c r="F37" s="45"/>
      <c r="G37" s="45"/>
      <c r="H37" s="45"/>
      <c r="I37" s="255" t="s">
        <v>557</v>
      </c>
      <c r="J37" s="377"/>
      <c r="K37" s="256"/>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row>
    <row r="38" spans="1:44" s="42" customFormat="1" x14ac:dyDescent="0.25">
      <c r="A38" s="252">
        <v>8</v>
      </c>
      <c r="B38" s="253" t="s">
        <v>342</v>
      </c>
      <c r="C38" s="45">
        <v>0.2</v>
      </c>
      <c r="D38" s="45">
        <v>0.2</v>
      </c>
      <c r="E38" s="45"/>
      <c r="F38" s="45"/>
      <c r="G38" s="45"/>
      <c r="H38" s="45"/>
      <c r="I38" s="255" t="s">
        <v>558</v>
      </c>
      <c r="J38" s="377"/>
      <c r="K38" s="256"/>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row>
    <row r="39" spans="1:44" s="42" customFormat="1" x14ac:dyDescent="0.25">
      <c r="A39" s="250" t="s">
        <v>109</v>
      </c>
      <c r="B39" s="263" t="s">
        <v>559</v>
      </c>
      <c r="C39" s="29">
        <f>C40</f>
        <v>0.11</v>
      </c>
      <c r="D39" s="29">
        <f>D40</f>
        <v>0.11</v>
      </c>
      <c r="E39" s="29"/>
      <c r="F39" s="29"/>
      <c r="G39" s="29"/>
      <c r="H39" s="29"/>
      <c r="I39" s="264"/>
      <c r="J39" s="265"/>
      <c r="K39" s="266"/>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row>
    <row r="40" spans="1:44" s="42" customFormat="1" ht="94.5" x14ac:dyDescent="0.25">
      <c r="A40" s="252">
        <v>1</v>
      </c>
      <c r="B40" s="260" t="s">
        <v>560</v>
      </c>
      <c r="C40" s="45">
        <v>0.11</v>
      </c>
      <c r="D40" s="45">
        <v>0.11</v>
      </c>
      <c r="E40" s="45"/>
      <c r="F40" s="45"/>
      <c r="G40" s="45"/>
      <c r="H40" s="45"/>
      <c r="I40" s="255" t="s">
        <v>561</v>
      </c>
      <c r="J40" s="255" t="s">
        <v>562</v>
      </c>
      <c r="K40" s="256"/>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row>
    <row r="41" spans="1:44" s="42" customFormat="1" ht="31.5" x14ac:dyDescent="0.25">
      <c r="A41" s="250" t="s">
        <v>142</v>
      </c>
      <c r="B41" s="23" t="s">
        <v>563</v>
      </c>
      <c r="C41" s="29">
        <f>C42</f>
        <v>0.1</v>
      </c>
      <c r="D41" s="29"/>
      <c r="E41" s="29"/>
      <c r="F41" s="29"/>
      <c r="G41" s="29"/>
      <c r="H41" s="29">
        <f>H42</f>
        <v>0.1</v>
      </c>
      <c r="I41" s="271"/>
      <c r="J41" s="269"/>
      <c r="K41" s="266"/>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4" s="42" customFormat="1" ht="94.5" x14ac:dyDescent="0.25">
      <c r="A42" s="252">
        <v>1</v>
      </c>
      <c r="B42" s="272" t="s">
        <v>564</v>
      </c>
      <c r="C42" s="45">
        <v>0.1</v>
      </c>
      <c r="D42" s="45"/>
      <c r="E42" s="45"/>
      <c r="F42" s="45"/>
      <c r="G42" s="45"/>
      <c r="H42" s="45">
        <v>0.1</v>
      </c>
      <c r="I42" s="255" t="s">
        <v>565</v>
      </c>
      <c r="J42" s="255" t="s">
        <v>566</v>
      </c>
      <c r="K42" s="256"/>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row>
    <row r="43" spans="1:44" s="42" customFormat="1" ht="31.5" x14ac:dyDescent="0.25">
      <c r="A43" s="250" t="s">
        <v>242</v>
      </c>
      <c r="B43" s="23" t="s">
        <v>567</v>
      </c>
      <c r="C43" s="29">
        <f>SUM(C44:C50)</f>
        <v>60.07</v>
      </c>
      <c r="D43" s="29"/>
      <c r="E43" s="29"/>
      <c r="F43" s="29"/>
      <c r="G43" s="29">
        <f>SUM(G44:G50)</f>
        <v>60.07</v>
      </c>
      <c r="H43" s="29"/>
      <c r="I43" s="264"/>
      <c r="J43" s="269"/>
      <c r="K43" s="266"/>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row>
    <row r="44" spans="1:44" s="42" customFormat="1" ht="141" customHeight="1" x14ac:dyDescent="0.25">
      <c r="A44" s="252">
        <v>1</v>
      </c>
      <c r="B44" s="188" t="s">
        <v>568</v>
      </c>
      <c r="C44" s="45">
        <v>5.84</v>
      </c>
      <c r="D44" s="45"/>
      <c r="E44" s="45"/>
      <c r="F44" s="45"/>
      <c r="G44" s="45">
        <v>5.84</v>
      </c>
      <c r="H44" s="45"/>
      <c r="I44" s="26" t="s">
        <v>569</v>
      </c>
      <c r="J44" s="255" t="s">
        <v>679</v>
      </c>
      <c r="K44" s="256"/>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row>
    <row r="45" spans="1:44" s="42" customFormat="1" ht="110.25" x14ac:dyDescent="0.25">
      <c r="A45" s="252">
        <v>2</v>
      </c>
      <c r="B45" s="273" t="s">
        <v>570</v>
      </c>
      <c r="C45" s="45">
        <v>16</v>
      </c>
      <c r="D45" s="45"/>
      <c r="E45" s="45"/>
      <c r="F45" s="45"/>
      <c r="G45" s="45">
        <v>16</v>
      </c>
      <c r="H45" s="45"/>
      <c r="I45" s="249" t="s">
        <v>571</v>
      </c>
      <c r="J45" s="255" t="s">
        <v>572</v>
      </c>
      <c r="K45" s="256"/>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row>
    <row r="46" spans="1:44" s="42" customFormat="1" ht="141.75" x14ac:dyDescent="0.25">
      <c r="A46" s="252">
        <v>3</v>
      </c>
      <c r="B46" s="273" t="s">
        <v>573</v>
      </c>
      <c r="C46" s="45">
        <v>3.52</v>
      </c>
      <c r="D46" s="45"/>
      <c r="E46" s="45"/>
      <c r="F46" s="45"/>
      <c r="G46" s="45">
        <v>3.52</v>
      </c>
      <c r="H46" s="45"/>
      <c r="I46" s="249" t="s">
        <v>574</v>
      </c>
      <c r="J46" s="255" t="s">
        <v>575</v>
      </c>
      <c r="K46" s="256"/>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row>
    <row r="47" spans="1:44" s="42" customFormat="1" ht="130.5" customHeight="1" x14ac:dyDescent="0.25">
      <c r="A47" s="252">
        <v>4</v>
      </c>
      <c r="B47" s="273" t="s">
        <v>576</v>
      </c>
      <c r="C47" s="45">
        <v>3.5</v>
      </c>
      <c r="D47" s="45"/>
      <c r="E47" s="45"/>
      <c r="F47" s="45"/>
      <c r="G47" s="45">
        <v>3.5</v>
      </c>
      <c r="H47" s="45"/>
      <c r="I47" s="249" t="s">
        <v>551</v>
      </c>
      <c r="J47" s="255" t="s">
        <v>577</v>
      </c>
      <c r="K47" s="256"/>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row>
    <row r="48" spans="1:44" s="42" customFormat="1" ht="173.25" x14ac:dyDescent="0.25">
      <c r="A48" s="252">
        <v>5</v>
      </c>
      <c r="B48" s="273" t="s">
        <v>578</v>
      </c>
      <c r="C48" s="350">
        <v>5.3</v>
      </c>
      <c r="D48" s="45"/>
      <c r="E48" s="45"/>
      <c r="F48" s="45"/>
      <c r="G48" s="350">
        <v>5.3</v>
      </c>
      <c r="H48" s="45"/>
      <c r="I48" s="249" t="s">
        <v>551</v>
      </c>
      <c r="J48" s="255" t="s">
        <v>579</v>
      </c>
      <c r="K48" s="256"/>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row>
    <row r="49" spans="1:44" s="42" customFormat="1" ht="110.25" x14ac:dyDescent="0.25">
      <c r="A49" s="252">
        <v>6</v>
      </c>
      <c r="B49" s="273" t="s">
        <v>680</v>
      </c>
      <c r="C49" s="350">
        <f>+G49</f>
        <v>17.28</v>
      </c>
      <c r="D49" s="45"/>
      <c r="E49" s="45"/>
      <c r="F49" s="45"/>
      <c r="G49" s="350">
        <v>17.28</v>
      </c>
      <c r="H49" s="45"/>
      <c r="I49" s="249" t="s">
        <v>551</v>
      </c>
      <c r="J49" s="115" t="s">
        <v>582</v>
      </c>
      <c r="K49" s="256"/>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row>
    <row r="50" spans="1:44" s="42" customFormat="1" ht="110.25" x14ac:dyDescent="0.25">
      <c r="A50" s="252">
        <v>7</v>
      </c>
      <c r="B50" s="273" t="s">
        <v>580</v>
      </c>
      <c r="C50" s="45">
        <v>8.6300000000000008</v>
      </c>
      <c r="D50" s="45"/>
      <c r="E50" s="45"/>
      <c r="F50" s="45"/>
      <c r="G50" s="45">
        <v>8.6300000000000008</v>
      </c>
      <c r="H50" s="45"/>
      <c r="I50" s="249" t="s">
        <v>581</v>
      </c>
      <c r="J50" s="255" t="s">
        <v>582</v>
      </c>
      <c r="K50" s="256"/>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row>
    <row r="51" spans="1:44" s="42" customFormat="1" ht="31.5" x14ac:dyDescent="0.25">
      <c r="A51" s="250" t="s">
        <v>388</v>
      </c>
      <c r="B51" s="23" t="s">
        <v>291</v>
      </c>
      <c r="C51" s="29">
        <f>SUM(C52:C56)</f>
        <v>18.93</v>
      </c>
      <c r="D51" s="29"/>
      <c r="E51" s="29"/>
      <c r="F51" s="29">
        <f>SUM(F52:F56)</f>
        <v>13.08</v>
      </c>
      <c r="G51" s="29">
        <f>SUM(G52:G56)</f>
        <v>2.2000000000000002</v>
      </c>
      <c r="H51" s="29">
        <f>SUM(H52:H56)</f>
        <v>3.65</v>
      </c>
      <c r="I51" s="271"/>
      <c r="J51" s="269"/>
      <c r="K51" s="266"/>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row>
    <row r="52" spans="1:44" s="42" customFormat="1" ht="110.25" x14ac:dyDescent="0.25">
      <c r="A52" s="252">
        <v>1</v>
      </c>
      <c r="B52" s="253" t="s">
        <v>583</v>
      </c>
      <c r="C52" s="45">
        <v>0.6</v>
      </c>
      <c r="D52" s="45"/>
      <c r="E52" s="45"/>
      <c r="F52" s="45"/>
      <c r="G52" s="45"/>
      <c r="H52" s="45">
        <v>0.6</v>
      </c>
      <c r="I52" s="249" t="s">
        <v>584</v>
      </c>
      <c r="J52" s="249" t="s">
        <v>585</v>
      </c>
      <c r="K52" s="256"/>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row>
    <row r="53" spans="1:44" s="42" customFormat="1" ht="94.5" x14ac:dyDescent="0.25">
      <c r="A53" s="252">
        <v>2</v>
      </c>
      <c r="B53" s="253" t="s">
        <v>586</v>
      </c>
      <c r="C53" s="45">
        <v>2.9</v>
      </c>
      <c r="D53" s="45"/>
      <c r="E53" s="45"/>
      <c r="F53" s="45"/>
      <c r="G53" s="45">
        <v>0.95</v>
      </c>
      <c r="H53" s="45">
        <v>1.95</v>
      </c>
      <c r="I53" s="274" t="s">
        <v>587</v>
      </c>
      <c r="J53" s="255" t="s">
        <v>588</v>
      </c>
      <c r="K53" s="256"/>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row>
    <row r="54" spans="1:44" s="42" customFormat="1" ht="78.75" x14ac:dyDescent="0.25">
      <c r="A54" s="252">
        <v>3</v>
      </c>
      <c r="B54" s="253" t="s">
        <v>589</v>
      </c>
      <c r="C54" s="45">
        <v>0.1</v>
      </c>
      <c r="D54" s="45"/>
      <c r="E54" s="45"/>
      <c r="F54" s="45"/>
      <c r="G54" s="45"/>
      <c r="H54" s="45">
        <v>0.1</v>
      </c>
      <c r="I54" s="274" t="s">
        <v>590</v>
      </c>
      <c r="J54" s="255" t="s">
        <v>591</v>
      </c>
      <c r="K54" s="256"/>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row>
    <row r="55" spans="1:44" s="42" customFormat="1" ht="78.75" x14ac:dyDescent="0.25">
      <c r="A55" s="252">
        <v>4</v>
      </c>
      <c r="B55" s="253" t="s">
        <v>592</v>
      </c>
      <c r="C55" s="45">
        <v>14.33</v>
      </c>
      <c r="D55" s="45"/>
      <c r="E55" s="45"/>
      <c r="F55" s="45">
        <v>13.08</v>
      </c>
      <c r="G55" s="45">
        <v>1.25</v>
      </c>
      <c r="H55" s="45"/>
      <c r="I55" s="274" t="s">
        <v>593</v>
      </c>
      <c r="J55" s="255" t="s">
        <v>594</v>
      </c>
      <c r="K55" s="256"/>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row>
    <row r="56" spans="1:44" s="42" customFormat="1" ht="126" x14ac:dyDescent="0.25">
      <c r="A56" s="252">
        <v>5</v>
      </c>
      <c r="B56" s="253" t="s">
        <v>595</v>
      </c>
      <c r="C56" s="45">
        <v>1</v>
      </c>
      <c r="D56" s="45"/>
      <c r="E56" s="45"/>
      <c r="F56" s="45"/>
      <c r="G56" s="45"/>
      <c r="H56" s="45">
        <v>1</v>
      </c>
      <c r="I56" s="274" t="s">
        <v>596</v>
      </c>
      <c r="J56" s="255" t="s">
        <v>597</v>
      </c>
      <c r="K56" s="256"/>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row>
    <row r="57" spans="1:44" s="42" customFormat="1" ht="31.5" x14ac:dyDescent="0.25">
      <c r="A57" s="250" t="s">
        <v>403</v>
      </c>
      <c r="B57" s="23" t="s">
        <v>598</v>
      </c>
      <c r="C57" s="29">
        <f t="shared" ref="C57:H57" si="1">C58</f>
        <v>0.08</v>
      </c>
      <c r="D57" s="29">
        <f t="shared" si="1"/>
        <v>0.03</v>
      </c>
      <c r="E57" s="29"/>
      <c r="F57" s="29"/>
      <c r="G57" s="29"/>
      <c r="H57" s="29">
        <f t="shared" si="1"/>
        <v>0.05</v>
      </c>
      <c r="I57" s="265"/>
      <c r="J57" s="275"/>
      <c r="K57" s="266"/>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row>
    <row r="58" spans="1:44" s="42" customFormat="1" ht="94.5" x14ac:dyDescent="0.25">
      <c r="A58" s="252">
        <v>1</v>
      </c>
      <c r="B58" s="272" t="s">
        <v>599</v>
      </c>
      <c r="C58" s="45">
        <v>0.08</v>
      </c>
      <c r="D58" s="45">
        <v>0.03</v>
      </c>
      <c r="E58" s="45"/>
      <c r="F58" s="45"/>
      <c r="G58" s="45"/>
      <c r="H58" s="45">
        <v>0.05</v>
      </c>
      <c r="I58" s="26" t="s">
        <v>512</v>
      </c>
      <c r="J58" s="255" t="s">
        <v>600</v>
      </c>
      <c r="K58" s="256"/>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row>
    <row r="59" spans="1:44" s="42" customFormat="1" ht="47.25" x14ac:dyDescent="0.25">
      <c r="A59" s="250" t="s">
        <v>502</v>
      </c>
      <c r="B59" s="23" t="s">
        <v>601</v>
      </c>
      <c r="C59" s="29">
        <f>SUM(C60:C62)</f>
        <v>1.6</v>
      </c>
      <c r="D59" s="29">
        <f>SUM(D60:D62)</f>
        <v>1.58</v>
      </c>
      <c r="E59" s="29"/>
      <c r="F59" s="29"/>
      <c r="G59" s="29"/>
      <c r="H59" s="29">
        <f>SUM(H60:H62)</f>
        <v>0.02</v>
      </c>
      <c r="I59" s="271"/>
      <c r="J59" s="269"/>
      <c r="K59" s="266"/>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row>
    <row r="60" spans="1:44" s="42" customFormat="1" ht="123.75" customHeight="1" x14ac:dyDescent="0.25">
      <c r="A60" s="252">
        <v>1</v>
      </c>
      <c r="B60" s="253" t="s">
        <v>602</v>
      </c>
      <c r="C60" s="45">
        <v>0.1</v>
      </c>
      <c r="D60" s="45">
        <v>0.08</v>
      </c>
      <c r="E60" s="45"/>
      <c r="F60" s="45"/>
      <c r="G60" s="45"/>
      <c r="H60" s="45">
        <v>0.02</v>
      </c>
      <c r="I60" s="255" t="s">
        <v>603</v>
      </c>
      <c r="J60" s="255" t="s">
        <v>604</v>
      </c>
      <c r="K60" s="256"/>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row>
    <row r="61" spans="1:44" s="42" customFormat="1" ht="94.5" x14ac:dyDescent="0.25">
      <c r="A61" s="252">
        <v>2</v>
      </c>
      <c r="B61" s="253" t="s">
        <v>605</v>
      </c>
      <c r="C61" s="45">
        <v>1.4</v>
      </c>
      <c r="D61" s="45">
        <v>1.4</v>
      </c>
      <c r="E61" s="45"/>
      <c r="F61" s="45"/>
      <c r="G61" s="45"/>
      <c r="H61" s="45"/>
      <c r="I61" s="257" t="s">
        <v>512</v>
      </c>
      <c r="J61" s="255" t="s">
        <v>606</v>
      </c>
      <c r="K61" s="256"/>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row>
    <row r="62" spans="1:44" s="42" customFormat="1" ht="94.5" x14ac:dyDescent="0.25">
      <c r="A62" s="252">
        <v>3</v>
      </c>
      <c r="B62" s="253" t="s">
        <v>607</v>
      </c>
      <c r="C62" s="45">
        <v>0.1</v>
      </c>
      <c r="D62" s="45">
        <v>0.1</v>
      </c>
      <c r="E62" s="45"/>
      <c r="F62" s="45"/>
      <c r="G62" s="45"/>
      <c r="H62" s="45"/>
      <c r="I62" s="257" t="s">
        <v>512</v>
      </c>
      <c r="J62" s="255" t="s">
        <v>622</v>
      </c>
      <c r="K62" s="256"/>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row>
    <row r="63" spans="1:44" s="42" customFormat="1" ht="31.5" x14ac:dyDescent="0.25">
      <c r="A63" s="250" t="s">
        <v>608</v>
      </c>
      <c r="B63" s="23" t="s">
        <v>609</v>
      </c>
      <c r="C63" s="29">
        <f t="shared" ref="C63:H63" si="2">C64+C65+C66</f>
        <v>2.5</v>
      </c>
      <c r="D63" s="29">
        <f t="shared" si="2"/>
        <v>1.79</v>
      </c>
      <c r="E63" s="29"/>
      <c r="F63" s="29"/>
      <c r="G63" s="29"/>
      <c r="H63" s="29">
        <f t="shared" si="2"/>
        <v>0.71000000000000008</v>
      </c>
      <c r="I63" s="264"/>
      <c r="J63" s="265"/>
      <c r="K63" s="266"/>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row>
    <row r="64" spans="1:44" s="42" customFormat="1" ht="47.25" x14ac:dyDescent="0.25">
      <c r="A64" s="252">
        <v>1</v>
      </c>
      <c r="B64" s="273" t="s">
        <v>610</v>
      </c>
      <c r="C64" s="45">
        <v>1.75</v>
      </c>
      <c r="D64" s="45">
        <v>1.75</v>
      </c>
      <c r="E64" s="45"/>
      <c r="F64" s="45"/>
      <c r="G64" s="45"/>
      <c r="H64" s="45"/>
      <c r="I64" s="255" t="s">
        <v>551</v>
      </c>
      <c r="J64" s="255" t="s">
        <v>611</v>
      </c>
      <c r="K64" s="256"/>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row>
    <row r="65" spans="1:44" s="42" customFormat="1" ht="47.25" x14ac:dyDescent="0.25">
      <c r="A65" s="252">
        <v>2</v>
      </c>
      <c r="B65" s="276" t="s">
        <v>612</v>
      </c>
      <c r="C65" s="45">
        <v>0.58000000000000007</v>
      </c>
      <c r="D65" s="45">
        <v>0.04</v>
      </c>
      <c r="E65" s="45"/>
      <c r="F65" s="45"/>
      <c r="G65" s="45"/>
      <c r="H65" s="45">
        <v>0.54</v>
      </c>
      <c r="I65" s="255" t="s">
        <v>613</v>
      </c>
      <c r="J65" s="255" t="s">
        <v>614</v>
      </c>
      <c r="K65" s="256"/>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row>
    <row r="66" spans="1:44" s="42" customFormat="1" ht="63" x14ac:dyDescent="0.25">
      <c r="A66" s="252">
        <v>3</v>
      </c>
      <c r="B66" s="253" t="s">
        <v>615</v>
      </c>
      <c r="C66" s="45">
        <v>0.17</v>
      </c>
      <c r="D66" s="45"/>
      <c r="E66" s="45"/>
      <c r="F66" s="45"/>
      <c r="G66" s="45"/>
      <c r="H66" s="45">
        <v>0.17</v>
      </c>
      <c r="I66" s="274" t="s">
        <v>616</v>
      </c>
      <c r="J66" s="255" t="s">
        <v>617</v>
      </c>
      <c r="K66" s="256"/>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row>
    <row r="67" spans="1:44" s="42" customFormat="1" ht="31.5" x14ac:dyDescent="0.25">
      <c r="A67" s="250" t="s">
        <v>618</v>
      </c>
      <c r="B67" s="23" t="s">
        <v>286</v>
      </c>
      <c r="C67" s="29">
        <f>+C68</f>
        <v>0.38</v>
      </c>
      <c r="D67" s="29"/>
      <c r="E67" s="29"/>
      <c r="F67" s="29"/>
      <c r="G67" s="29"/>
      <c r="H67" s="29">
        <f>+H68</f>
        <v>0.38</v>
      </c>
      <c r="I67" s="271"/>
      <c r="J67" s="269"/>
      <c r="K67" s="266"/>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row>
    <row r="68" spans="1:44" s="42" customFormat="1" ht="78.75" x14ac:dyDescent="0.25">
      <c r="A68" s="252">
        <v>1</v>
      </c>
      <c r="B68" s="253" t="s">
        <v>619</v>
      </c>
      <c r="C68" s="45">
        <v>0.38</v>
      </c>
      <c r="D68" s="45"/>
      <c r="E68" s="45"/>
      <c r="F68" s="45"/>
      <c r="G68" s="45"/>
      <c r="H68" s="45">
        <v>0.38</v>
      </c>
      <c r="I68" s="255" t="s">
        <v>620</v>
      </c>
      <c r="J68" s="255" t="s">
        <v>621</v>
      </c>
      <c r="K68" s="256"/>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row>
    <row r="69" spans="1:44" s="42" customFormat="1" ht="141.75" x14ac:dyDescent="0.25">
      <c r="A69" s="250" t="s">
        <v>681</v>
      </c>
      <c r="B69" s="324" t="s">
        <v>452</v>
      </c>
      <c r="C69" s="29">
        <f>+C70</f>
        <v>168</v>
      </c>
      <c r="D69" s="29">
        <f t="shared" ref="D69" si="3">+D70</f>
        <v>125.5</v>
      </c>
      <c r="E69" s="29"/>
      <c r="F69" s="29"/>
      <c r="G69" s="29"/>
      <c r="H69" s="29">
        <f>+H70</f>
        <v>42.5</v>
      </c>
      <c r="I69" s="271"/>
      <c r="J69" s="269"/>
      <c r="K69" s="266"/>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row>
    <row r="70" spans="1:44" s="42" customFormat="1" ht="31.5" x14ac:dyDescent="0.25">
      <c r="A70" s="252">
        <v>1</v>
      </c>
      <c r="B70" s="253" t="s">
        <v>682</v>
      </c>
      <c r="C70" s="45">
        <f>+D70+H70</f>
        <v>168</v>
      </c>
      <c r="D70" s="45">
        <v>125.5</v>
      </c>
      <c r="E70" s="45"/>
      <c r="F70" s="45"/>
      <c r="G70" s="45"/>
      <c r="H70" s="45">
        <v>42.5</v>
      </c>
      <c r="I70" s="255" t="s">
        <v>685</v>
      </c>
      <c r="J70" s="255" t="s">
        <v>684</v>
      </c>
      <c r="K70" s="256"/>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row>
    <row r="71" spans="1:44" x14ac:dyDescent="0.25">
      <c r="A71" s="28">
        <f>+A68+A66+A62+A58+A56+A50+A42+A40+A38+A29+A27+A70</f>
        <v>49</v>
      </c>
      <c r="B71" s="22" t="s">
        <v>683</v>
      </c>
      <c r="C71" s="29">
        <f>+C67+C63+C59+C57+C51+C43+C41+C39+C30+C28+C10+C69</f>
        <v>275.10000000000002</v>
      </c>
      <c r="D71" s="29">
        <f t="shared" ref="D71:H71" si="4">+D67+D63+D59+D57+D51+D43+D41+D39+D30+D28+D10+D69</f>
        <v>141.1</v>
      </c>
      <c r="E71" s="29"/>
      <c r="F71" s="29">
        <f t="shared" si="4"/>
        <v>13.08</v>
      </c>
      <c r="G71" s="29">
        <f t="shared" si="4"/>
        <v>62.27</v>
      </c>
      <c r="H71" s="29">
        <f t="shared" si="4"/>
        <v>58.65</v>
      </c>
      <c r="I71" s="22"/>
      <c r="J71" s="22"/>
      <c r="K71" s="30"/>
    </row>
    <row r="73" spans="1:44" x14ac:dyDescent="0.25">
      <c r="J73" s="363" t="str">
        <f>+'1.1.TP'!J18:K18</f>
        <v>HỘI ĐỒNG NHÂN DÂN TỈNH</v>
      </c>
      <c r="K73" s="373"/>
    </row>
  </sheetData>
  <mergeCells count="17">
    <mergeCell ref="J73:K73"/>
    <mergeCell ref="A5:K5"/>
    <mergeCell ref="A6:K6"/>
    <mergeCell ref="A8:A9"/>
    <mergeCell ref="B8:B9"/>
    <mergeCell ref="C8:C9"/>
    <mergeCell ref="D8:H8"/>
    <mergeCell ref="I8:I9"/>
    <mergeCell ref="J8:J9"/>
    <mergeCell ref="K8:K9"/>
    <mergeCell ref="J32:J38"/>
    <mergeCell ref="A4:K4"/>
    <mergeCell ref="A1:D1"/>
    <mergeCell ref="E1:K1"/>
    <mergeCell ref="A2:D2"/>
    <mergeCell ref="E2:K2"/>
    <mergeCell ref="A3:K3"/>
  </mergeCells>
  <pageMargins left="0.45" right="0.2" top="0.25" bottom="0.5" header="0.3" footer="0.3"/>
  <pageSetup paperSize="9" orientation="landscape" verticalDpi="0" r:id="rId1"/>
  <headerFooter>
    <oddFooter>&amp;L&amp;A&amp;R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37"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6" width="6.28515625" style="31" customWidth="1"/>
    <col min="7" max="7" width="7.140625" style="31" customWidth="1"/>
    <col min="8" max="8" width="9.85546875" style="31" customWidth="1"/>
    <col min="9" max="9" width="12.5703125" style="31" customWidth="1"/>
    <col min="10" max="10" width="32.42578125" style="31" customWidth="1"/>
    <col min="11" max="16384" width="9.140625" style="31"/>
  </cols>
  <sheetData>
    <row r="1" spans="1:11" ht="15.75" customHeight="1" x14ac:dyDescent="0.25">
      <c r="A1" s="354" t="str">
        <f>+'1.THD.T'!A1:C1</f>
        <v>HỘI ĐỒNG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59</v>
      </c>
      <c r="B4" s="351"/>
      <c r="C4" s="351"/>
      <c r="D4" s="351"/>
      <c r="E4" s="351"/>
      <c r="F4" s="351"/>
      <c r="G4" s="351"/>
      <c r="H4" s="351"/>
      <c r="I4" s="351"/>
      <c r="J4" s="351"/>
      <c r="K4" s="351"/>
    </row>
    <row r="5" spans="1:11" x14ac:dyDescent="0.25">
      <c r="A5" s="351" t="s">
        <v>60</v>
      </c>
      <c r="B5" s="351"/>
      <c r="C5" s="351"/>
      <c r="D5" s="351"/>
      <c r="E5" s="351"/>
      <c r="F5" s="351"/>
      <c r="G5" s="351"/>
      <c r="H5" s="351"/>
      <c r="I5" s="351"/>
      <c r="J5" s="351"/>
      <c r="K5" s="351"/>
    </row>
    <row r="6" spans="1:11"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58" customFormat="1" ht="30.75" customHeight="1" x14ac:dyDescent="0.25">
      <c r="A10" s="194" t="s">
        <v>73</v>
      </c>
      <c r="B10" s="195" t="s">
        <v>407</v>
      </c>
      <c r="C10" s="196">
        <f>C11</f>
        <v>0.2</v>
      </c>
      <c r="D10" s="196">
        <f>D11</f>
        <v>0.2</v>
      </c>
      <c r="E10" s="196"/>
      <c r="F10" s="196"/>
      <c r="G10" s="196"/>
      <c r="H10" s="196"/>
      <c r="I10" s="197"/>
      <c r="J10" s="198"/>
      <c r="K10" s="198"/>
    </row>
    <row r="11" spans="1:11" s="58" customFormat="1" ht="110.25" x14ac:dyDescent="0.25">
      <c r="A11" s="199">
        <v>1</v>
      </c>
      <c r="B11" s="200" t="s">
        <v>342</v>
      </c>
      <c r="C11" s="201">
        <v>0.2</v>
      </c>
      <c r="D11" s="201">
        <v>0.2</v>
      </c>
      <c r="E11" s="201"/>
      <c r="F11" s="202"/>
      <c r="G11" s="202"/>
      <c r="H11" s="202"/>
      <c r="I11" s="46" t="s">
        <v>408</v>
      </c>
      <c r="J11" s="46" t="s">
        <v>409</v>
      </c>
      <c r="K11" s="203"/>
    </row>
    <row r="12" spans="1:11" s="58" customFormat="1" ht="31.5" x14ac:dyDescent="0.25">
      <c r="A12" s="194" t="s">
        <v>78</v>
      </c>
      <c r="B12" s="195" t="s">
        <v>184</v>
      </c>
      <c r="C12" s="196">
        <f>C13+C14</f>
        <v>0.25</v>
      </c>
      <c r="D12" s="196">
        <f>D13+D14</f>
        <v>0.2</v>
      </c>
      <c r="E12" s="196"/>
      <c r="F12" s="196"/>
      <c r="G12" s="196"/>
      <c r="H12" s="196">
        <f>H13+H14</f>
        <v>0.05</v>
      </c>
      <c r="I12" s="204"/>
      <c r="J12" s="204"/>
      <c r="K12" s="204"/>
    </row>
    <row r="13" spans="1:11" s="58" customFormat="1" ht="110.25" x14ac:dyDescent="0.25">
      <c r="A13" s="199">
        <v>1</v>
      </c>
      <c r="B13" s="200" t="s">
        <v>410</v>
      </c>
      <c r="C13" s="201">
        <v>0.1</v>
      </c>
      <c r="D13" s="201">
        <v>0.1</v>
      </c>
      <c r="E13" s="201"/>
      <c r="F13" s="201"/>
      <c r="G13" s="201"/>
      <c r="H13" s="201"/>
      <c r="I13" s="46" t="s">
        <v>411</v>
      </c>
      <c r="J13" s="46" t="s">
        <v>412</v>
      </c>
      <c r="K13" s="46"/>
    </row>
    <row r="14" spans="1:11" s="58" customFormat="1" ht="94.5" x14ac:dyDescent="0.25">
      <c r="A14" s="199">
        <v>2</v>
      </c>
      <c r="B14" s="200" t="s">
        <v>413</v>
      </c>
      <c r="C14" s="205">
        <v>0.15</v>
      </c>
      <c r="D14" s="206">
        <v>0.1</v>
      </c>
      <c r="E14" s="207"/>
      <c r="F14" s="207"/>
      <c r="G14" s="207"/>
      <c r="H14" s="207">
        <v>0.05</v>
      </c>
      <c r="I14" s="46" t="s">
        <v>411</v>
      </c>
      <c r="J14" s="46" t="s">
        <v>414</v>
      </c>
      <c r="K14" s="46"/>
    </row>
    <row r="15" spans="1:11" s="212" customFormat="1" ht="31.5" x14ac:dyDescent="0.25">
      <c r="A15" s="208" t="s">
        <v>92</v>
      </c>
      <c r="B15" s="209" t="s">
        <v>415</v>
      </c>
      <c r="C15" s="210">
        <f>SUM(C16:C31)</f>
        <v>30.55</v>
      </c>
      <c r="D15" s="210">
        <f>SUM(D16:D31)</f>
        <v>29.01</v>
      </c>
      <c r="E15" s="210"/>
      <c r="F15" s="210"/>
      <c r="G15" s="210"/>
      <c r="H15" s="210">
        <f>SUM(H16:H31)</f>
        <v>1.54</v>
      </c>
      <c r="I15" s="211"/>
      <c r="J15" s="211"/>
      <c r="K15" s="211"/>
    </row>
    <row r="16" spans="1:11" s="58" customFormat="1" ht="94.5" x14ac:dyDescent="0.25">
      <c r="A16" s="199">
        <v>1</v>
      </c>
      <c r="B16" s="213" t="s">
        <v>416</v>
      </c>
      <c r="C16" s="201">
        <v>3.5</v>
      </c>
      <c r="D16" s="201">
        <v>3.5</v>
      </c>
      <c r="E16" s="201"/>
      <c r="F16" s="201"/>
      <c r="G16" s="201"/>
      <c r="H16" s="201"/>
      <c r="I16" s="46" t="s">
        <v>417</v>
      </c>
      <c r="J16" s="46" t="s">
        <v>418</v>
      </c>
      <c r="K16" s="46"/>
    </row>
    <row r="17" spans="1:11" s="58" customFormat="1" ht="110.25" x14ac:dyDescent="0.25">
      <c r="A17" s="199">
        <v>2</v>
      </c>
      <c r="B17" s="213" t="s">
        <v>416</v>
      </c>
      <c r="C17" s="201">
        <v>0.23</v>
      </c>
      <c r="D17" s="201"/>
      <c r="E17" s="201"/>
      <c r="F17" s="201"/>
      <c r="G17" s="201"/>
      <c r="H17" s="201">
        <v>0.23</v>
      </c>
      <c r="I17" s="46" t="s">
        <v>419</v>
      </c>
      <c r="J17" s="46" t="s">
        <v>420</v>
      </c>
      <c r="K17" s="46"/>
    </row>
    <row r="18" spans="1:11" s="58" customFormat="1" ht="110.25" x14ac:dyDescent="0.25">
      <c r="A18" s="199">
        <v>3</v>
      </c>
      <c r="B18" s="213" t="s">
        <v>416</v>
      </c>
      <c r="C18" s="201">
        <v>0.53</v>
      </c>
      <c r="D18" s="201"/>
      <c r="E18" s="201"/>
      <c r="F18" s="201"/>
      <c r="G18" s="201"/>
      <c r="H18" s="201">
        <v>0.53</v>
      </c>
      <c r="I18" s="46" t="s">
        <v>421</v>
      </c>
      <c r="J18" s="46" t="s">
        <v>420</v>
      </c>
      <c r="K18" s="46"/>
    </row>
    <row r="19" spans="1:11" s="58" customFormat="1" ht="110.25" x14ac:dyDescent="0.25">
      <c r="A19" s="199">
        <v>4</v>
      </c>
      <c r="B19" s="213" t="s">
        <v>416</v>
      </c>
      <c r="C19" s="201">
        <v>0.14000000000000001</v>
      </c>
      <c r="D19" s="201"/>
      <c r="E19" s="201"/>
      <c r="F19" s="201"/>
      <c r="G19" s="201"/>
      <c r="H19" s="201">
        <v>0.14000000000000001</v>
      </c>
      <c r="I19" s="46" t="s">
        <v>422</v>
      </c>
      <c r="J19" s="46" t="s">
        <v>420</v>
      </c>
      <c r="K19" s="46"/>
    </row>
    <row r="20" spans="1:11" s="58" customFormat="1" ht="110.25" x14ac:dyDescent="0.25">
      <c r="A20" s="199">
        <v>5</v>
      </c>
      <c r="B20" s="213" t="s">
        <v>416</v>
      </c>
      <c r="C20" s="201">
        <v>0.11</v>
      </c>
      <c r="D20" s="201"/>
      <c r="E20" s="201"/>
      <c r="F20" s="201"/>
      <c r="G20" s="201"/>
      <c r="H20" s="201">
        <v>0.11</v>
      </c>
      <c r="I20" s="46" t="s">
        <v>423</v>
      </c>
      <c r="J20" s="46" t="s">
        <v>420</v>
      </c>
      <c r="K20" s="46"/>
    </row>
    <row r="21" spans="1:11" s="58" customFormat="1" ht="110.25" x14ac:dyDescent="0.25">
      <c r="A21" s="199">
        <v>6</v>
      </c>
      <c r="B21" s="213" t="s">
        <v>416</v>
      </c>
      <c r="C21" s="201">
        <v>0.45</v>
      </c>
      <c r="D21" s="201">
        <v>0.45</v>
      </c>
      <c r="E21" s="201"/>
      <c r="F21" s="201"/>
      <c r="G21" s="201"/>
      <c r="H21" s="201"/>
      <c r="I21" s="46" t="s">
        <v>424</v>
      </c>
      <c r="J21" s="46" t="s">
        <v>420</v>
      </c>
      <c r="K21" s="46"/>
    </row>
    <row r="22" spans="1:11" s="58" customFormat="1" ht="110.25" x14ac:dyDescent="0.25">
      <c r="A22" s="199">
        <v>7</v>
      </c>
      <c r="B22" s="213" t="s">
        <v>416</v>
      </c>
      <c r="C22" s="201">
        <v>0.5</v>
      </c>
      <c r="D22" s="201">
        <v>0.5</v>
      </c>
      <c r="E22" s="201"/>
      <c r="F22" s="201"/>
      <c r="G22" s="201"/>
      <c r="H22" s="201"/>
      <c r="I22" s="46" t="s">
        <v>425</v>
      </c>
      <c r="J22" s="46" t="s">
        <v>426</v>
      </c>
      <c r="K22" s="46"/>
    </row>
    <row r="23" spans="1:11" s="58" customFormat="1" ht="110.25" x14ac:dyDescent="0.25">
      <c r="A23" s="199">
        <v>8</v>
      </c>
      <c r="B23" s="213" t="s">
        <v>416</v>
      </c>
      <c r="C23" s="201">
        <v>0.61</v>
      </c>
      <c r="D23" s="201">
        <v>0.61</v>
      </c>
      <c r="E23" s="201"/>
      <c r="F23" s="201"/>
      <c r="G23" s="201"/>
      <c r="H23" s="201"/>
      <c r="I23" s="46" t="s">
        <v>427</v>
      </c>
      <c r="J23" s="46" t="s">
        <v>428</v>
      </c>
      <c r="K23" s="46"/>
    </row>
    <row r="24" spans="1:11" s="58" customFormat="1" ht="110.25" x14ac:dyDescent="0.25">
      <c r="A24" s="199">
        <v>9</v>
      </c>
      <c r="B24" s="213" t="s">
        <v>416</v>
      </c>
      <c r="C24" s="201">
        <v>0.5</v>
      </c>
      <c r="D24" s="201">
        <v>0.5</v>
      </c>
      <c r="E24" s="201"/>
      <c r="F24" s="201"/>
      <c r="G24" s="201"/>
      <c r="H24" s="201"/>
      <c r="I24" s="46" t="s">
        <v>429</v>
      </c>
      <c r="J24" s="46" t="s">
        <v>430</v>
      </c>
      <c r="K24" s="46"/>
    </row>
    <row r="25" spans="1:11" s="58" customFormat="1" ht="110.25" x14ac:dyDescent="0.25">
      <c r="A25" s="199">
        <v>10</v>
      </c>
      <c r="B25" s="213" t="s">
        <v>416</v>
      </c>
      <c r="C25" s="201">
        <v>0.9</v>
      </c>
      <c r="D25" s="201">
        <v>0.9</v>
      </c>
      <c r="E25" s="201"/>
      <c r="F25" s="201"/>
      <c r="G25" s="201"/>
      <c r="H25" s="201"/>
      <c r="I25" s="46" t="s">
        <v>431</v>
      </c>
      <c r="J25" s="46" t="s">
        <v>432</v>
      </c>
      <c r="K25" s="46"/>
    </row>
    <row r="26" spans="1:11" s="58" customFormat="1" ht="126" x14ac:dyDescent="0.25">
      <c r="A26" s="199">
        <v>11</v>
      </c>
      <c r="B26" s="213" t="s">
        <v>416</v>
      </c>
      <c r="C26" s="201">
        <v>0.53</v>
      </c>
      <c r="D26" s="201"/>
      <c r="E26" s="201"/>
      <c r="F26" s="201"/>
      <c r="G26" s="201"/>
      <c r="H26" s="201">
        <v>0.53</v>
      </c>
      <c r="I26" s="46" t="s">
        <v>433</v>
      </c>
      <c r="J26" s="46" t="s">
        <v>434</v>
      </c>
      <c r="K26" s="46"/>
    </row>
    <row r="27" spans="1:11" s="58" customFormat="1" ht="94.5" x14ac:dyDescent="0.25">
      <c r="A27" s="199">
        <v>12</v>
      </c>
      <c r="B27" s="213" t="s">
        <v>416</v>
      </c>
      <c r="C27" s="201">
        <v>1.96</v>
      </c>
      <c r="D27" s="201">
        <v>1.96</v>
      </c>
      <c r="E27" s="201"/>
      <c r="F27" s="201"/>
      <c r="G27" s="201"/>
      <c r="H27" s="201"/>
      <c r="I27" s="46" t="s">
        <v>435</v>
      </c>
      <c r="J27" s="46" t="s">
        <v>436</v>
      </c>
      <c r="K27" s="214"/>
    </row>
    <row r="28" spans="1:11" s="58" customFormat="1" ht="157.5" x14ac:dyDescent="0.25">
      <c r="A28" s="199">
        <v>13</v>
      </c>
      <c r="B28" s="213" t="s">
        <v>416</v>
      </c>
      <c r="C28" s="201">
        <v>0.8</v>
      </c>
      <c r="D28" s="201">
        <v>0.8</v>
      </c>
      <c r="E28" s="201"/>
      <c r="F28" s="201"/>
      <c r="G28" s="201"/>
      <c r="H28" s="201"/>
      <c r="I28" s="46" t="s">
        <v>437</v>
      </c>
      <c r="J28" s="46" t="s">
        <v>438</v>
      </c>
      <c r="K28" s="46"/>
    </row>
    <row r="29" spans="1:11" s="58" customFormat="1" ht="157.5" x14ac:dyDescent="0.25">
      <c r="A29" s="199">
        <v>14</v>
      </c>
      <c r="B29" s="213" t="s">
        <v>416</v>
      </c>
      <c r="C29" s="201">
        <v>0.92</v>
      </c>
      <c r="D29" s="201">
        <v>0.92</v>
      </c>
      <c r="E29" s="201"/>
      <c r="F29" s="201"/>
      <c r="G29" s="201"/>
      <c r="H29" s="201"/>
      <c r="I29" s="46" t="s">
        <v>439</v>
      </c>
      <c r="J29" s="46" t="s">
        <v>438</v>
      </c>
      <c r="K29" s="46"/>
    </row>
    <row r="30" spans="1:11" s="55" customFormat="1" ht="94.5" x14ac:dyDescent="0.25">
      <c r="A30" s="199">
        <v>15</v>
      </c>
      <c r="B30" s="213" t="s">
        <v>416</v>
      </c>
      <c r="C30" s="215">
        <v>8.8699999999999992</v>
      </c>
      <c r="D30" s="215">
        <v>8.8699999999999992</v>
      </c>
      <c r="E30" s="216"/>
      <c r="F30" s="216"/>
      <c r="G30" s="216"/>
      <c r="H30" s="216"/>
      <c r="I30" s="12" t="s">
        <v>440</v>
      </c>
      <c r="J30" s="43" t="s">
        <v>441</v>
      </c>
      <c r="K30" s="43"/>
    </row>
    <row r="31" spans="1:11" s="55" customFormat="1" ht="126" x14ac:dyDescent="0.25">
      <c r="A31" s="199">
        <v>16</v>
      </c>
      <c r="B31" s="213" t="s">
        <v>416</v>
      </c>
      <c r="C31" s="215">
        <v>10</v>
      </c>
      <c r="D31" s="215">
        <v>10</v>
      </c>
      <c r="E31" s="216"/>
      <c r="F31" s="216"/>
      <c r="G31" s="216"/>
      <c r="H31" s="216"/>
      <c r="I31" s="43" t="s">
        <v>442</v>
      </c>
      <c r="J31" s="43" t="s">
        <v>443</v>
      </c>
      <c r="K31" s="43"/>
    </row>
    <row r="32" spans="1:11" s="212" customFormat="1" ht="130.5" customHeight="1" x14ac:dyDescent="0.25">
      <c r="A32" s="208" t="s">
        <v>109</v>
      </c>
      <c r="B32" s="209" t="s">
        <v>444</v>
      </c>
      <c r="C32" s="210">
        <f>+D32</f>
        <v>20.170000000000002</v>
      </c>
      <c r="D32" s="210">
        <f>+D33</f>
        <v>20.170000000000002</v>
      </c>
      <c r="E32" s="210"/>
      <c r="F32" s="210"/>
      <c r="G32" s="210"/>
      <c r="H32" s="210"/>
      <c r="I32" s="211"/>
      <c r="J32" s="211"/>
      <c r="K32" s="211"/>
    </row>
    <row r="33" spans="1:11" s="55" customFormat="1" ht="110.25" x14ac:dyDescent="0.25">
      <c r="A33" s="217">
        <v>1</v>
      </c>
      <c r="B33" s="218" t="s">
        <v>445</v>
      </c>
      <c r="C33" s="216">
        <f>+D33</f>
        <v>20.170000000000002</v>
      </c>
      <c r="D33" s="216">
        <v>20.170000000000002</v>
      </c>
      <c r="E33" s="216"/>
      <c r="F33" s="216"/>
      <c r="G33" s="216"/>
      <c r="H33" s="216"/>
      <c r="I33" s="43" t="s">
        <v>411</v>
      </c>
      <c r="J33" s="43" t="s">
        <v>449</v>
      </c>
      <c r="K33" s="43"/>
    </row>
    <row r="34" spans="1:11" s="212" customFormat="1" ht="31.5" x14ac:dyDescent="0.25">
      <c r="A34" s="208" t="s">
        <v>142</v>
      </c>
      <c r="B34" s="219" t="s">
        <v>286</v>
      </c>
      <c r="C34" s="210">
        <f>C35</f>
        <v>0.73</v>
      </c>
      <c r="D34" s="210">
        <f>D35</f>
        <v>0.73</v>
      </c>
      <c r="E34" s="210"/>
      <c r="F34" s="210"/>
      <c r="G34" s="210"/>
      <c r="H34" s="210"/>
      <c r="I34" s="211"/>
      <c r="J34" s="211"/>
      <c r="K34" s="211"/>
    </row>
    <row r="35" spans="1:11" s="58" customFormat="1" ht="94.5" x14ac:dyDescent="0.25">
      <c r="A35" s="199">
        <v>1</v>
      </c>
      <c r="B35" s="220" t="s">
        <v>446</v>
      </c>
      <c r="C35" s="201">
        <v>0.73</v>
      </c>
      <c r="D35" s="201">
        <v>0.73</v>
      </c>
      <c r="E35" s="201"/>
      <c r="F35" s="201"/>
      <c r="G35" s="201"/>
      <c r="H35" s="201"/>
      <c r="I35" s="46" t="s">
        <v>447</v>
      </c>
      <c r="J35" s="46" t="s">
        <v>448</v>
      </c>
      <c r="K35" s="46"/>
    </row>
    <row r="36" spans="1:11" s="212" customFormat="1" ht="31.5" x14ac:dyDescent="0.25">
      <c r="A36" s="208" t="s">
        <v>242</v>
      </c>
      <c r="B36" s="23" t="s">
        <v>567</v>
      </c>
      <c r="C36" s="210">
        <f>+C37+C38</f>
        <v>13.48</v>
      </c>
      <c r="D36" s="210"/>
      <c r="E36" s="210"/>
      <c r="F36" s="210"/>
      <c r="G36" s="210">
        <f>+G37+G38</f>
        <v>13.48</v>
      </c>
      <c r="H36" s="210"/>
      <c r="I36" s="211"/>
      <c r="J36" s="211"/>
      <c r="K36" s="211"/>
    </row>
    <row r="37" spans="1:11" s="58" customFormat="1" ht="94.5" x14ac:dyDescent="0.25">
      <c r="A37" s="199">
        <v>1</v>
      </c>
      <c r="B37" s="213" t="s">
        <v>645</v>
      </c>
      <c r="C37" s="315">
        <v>3.48</v>
      </c>
      <c r="D37" s="315"/>
      <c r="E37" s="315"/>
      <c r="F37" s="315"/>
      <c r="G37" s="315">
        <v>3.48</v>
      </c>
      <c r="H37" s="315"/>
      <c r="I37" s="46" t="s">
        <v>646</v>
      </c>
      <c r="J37" s="46" t="s">
        <v>647</v>
      </c>
      <c r="K37" s="46"/>
    </row>
    <row r="38" spans="1:11" s="58" customFormat="1" ht="94.5" x14ac:dyDescent="0.25">
      <c r="A38" s="199">
        <v>2</v>
      </c>
      <c r="B38" s="213" t="s">
        <v>648</v>
      </c>
      <c r="C38" s="315">
        <v>10</v>
      </c>
      <c r="D38" s="315"/>
      <c r="E38" s="315"/>
      <c r="F38" s="315"/>
      <c r="G38" s="315">
        <v>10</v>
      </c>
      <c r="H38" s="315"/>
      <c r="I38" s="46" t="s">
        <v>646</v>
      </c>
      <c r="J38" s="46" t="s">
        <v>647</v>
      </c>
      <c r="K38" s="46"/>
    </row>
    <row r="39" spans="1:11" x14ac:dyDescent="0.25">
      <c r="A39" s="28">
        <f>+A35+A33+A31+A14+A11+A38</f>
        <v>23</v>
      </c>
      <c r="B39" s="22" t="s">
        <v>649</v>
      </c>
      <c r="C39" s="29">
        <f>+C34+C32+C15+C12+C10+C36</f>
        <v>65.38000000000001</v>
      </c>
      <c r="D39" s="29">
        <f>+D34+D32+D15+D12+D10+D36</f>
        <v>50.310000000000009</v>
      </c>
      <c r="E39" s="29"/>
      <c r="F39" s="29"/>
      <c r="G39" s="29">
        <f>+G34+G32+G15+G12+G10+G36</f>
        <v>13.48</v>
      </c>
      <c r="H39" s="29">
        <f>+H34+H32+H15+H12+H10+H36</f>
        <v>1.59</v>
      </c>
      <c r="I39" s="22"/>
      <c r="J39" s="22"/>
      <c r="K39" s="30"/>
    </row>
    <row r="41" spans="1:11" x14ac:dyDescent="0.25">
      <c r="J41" s="363" t="str">
        <f>+'1.1.TP'!J18:K18</f>
        <v>HỘI ĐỒNG NHÂN DÂN TỈNH</v>
      </c>
      <c r="K41" s="373"/>
    </row>
  </sheetData>
  <mergeCells count="16">
    <mergeCell ref="J41:K41"/>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conditionalFormatting sqref="B15">
    <cfRule type="cellIs" dxfId="3" priority="3" stopIfTrue="1" operator="equal">
      <formula>0</formula>
    </cfRule>
    <cfRule type="cellIs" dxfId="2" priority="4" stopIfTrue="1" operator="equal">
      <formula>0</formula>
    </cfRule>
  </conditionalFormatting>
  <conditionalFormatting sqref="B32">
    <cfRule type="cellIs" dxfId="1" priority="1" stopIfTrue="1" operator="equal">
      <formula>0</formula>
    </cfRule>
    <cfRule type="cellIs" dxfId="0" priority="2" stopIfTrue="1" operator="equal">
      <formula>0</formula>
    </cfRule>
  </conditionalFormatting>
  <pageMargins left="0.45" right="0.2" top="0.25" bottom="0.5" header="0.3" footer="0.3"/>
  <pageSetup paperSize="9" orientation="landscape" verticalDpi="0" r:id="rId1"/>
  <headerFooter>
    <oddFooter>&amp;L&amp;A&amp;R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3.5703125" style="31" customWidth="1"/>
    <col min="11" max="16384" width="9.140625" style="31"/>
  </cols>
  <sheetData>
    <row r="1" spans="1:13" ht="15.75" customHeight="1" x14ac:dyDescent="0.25">
      <c r="A1" s="354" t="str">
        <f>+'1.THD.T'!A1:C1</f>
        <v>HỘI ĐỒNG NHÂN DÂN</v>
      </c>
      <c r="B1" s="354"/>
      <c r="C1" s="354"/>
      <c r="D1" s="354"/>
      <c r="E1" s="355" t="s">
        <v>0</v>
      </c>
      <c r="F1" s="355"/>
      <c r="G1" s="355"/>
      <c r="H1" s="355"/>
      <c r="I1" s="355"/>
      <c r="J1" s="355"/>
      <c r="K1" s="355"/>
    </row>
    <row r="2" spans="1:13" ht="15.75" customHeight="1" x14ac:dyDescent="0.25">
      <c r="A2" s="355" t="str">
        <f>+'1.THD.T'!A2:C2</f>
        <v>TỈNH HÀ TĨNH</v>
      </c>
      <c r="B2" s="355"/>
      <c r="C2" s="355"/>
      <c r="D2" s="355"/>
      <c r="E2" s="355" t="s">
        <v>1</v>
      </c>
      <c r="F2" s="355"/>
      <c r="G2" s="355"/>
      <c r="H2" s="355"/>
      <c r="I2" s="355"/>
      <c r="J2" s="355"/>
      <c r="K2" s="355"/>
    </row>
    <row r="3" spans="1:13" x14ac:dyDescent="0.25">
      <c r="A3" s="353"/>
      <c r="B3" s="353"/>
      <c r="C3" s="353"/>
      <c r="D3" s="353"/>
      <c r="E3" s="353"/>
      <c r="F3" s="353"/>
      <c r="G3" s="353"/>
      <c r="H3" s="353"/>
      <c r="I3" s="353"/>
      <c r="J3" s="353"/>
      <c r="K3" s="353"/>
    </row>
    <row r="4" spans="1:13" ht="18.75" customHeight="1" x14ac:dyDescent="0.25">
      <c r="A4" s="351" t="s">
        <v>62</v>
      </c>
      <c r="B4" s="351"/>
      <c r="C4" s="351"/>
      <c r="D4" s="351"/>
      <c r="E4" s="351"/>
      <c r="F4" s="351"/>
      <c r="G4" s="351"/>
      <c r="H4" s="351"/>
      <c r="I4" s="351"/>
      <c r="J4" s="351"/>
      <c r="K4" s="351"/>
    </row>
    <row r="5" spans="1:13" x14ac:dyDescent="0.25">
      <c r="A5" s="351" t="s">
        <v>61</v>
      </c>
      <c r="B5" s="351"/>
      <c r="C5" s="351"/>
      <c r="D5" s="351"/>
      <c r="E5" s="351"/>
      <c r="F5" s="351"/>
      <c r="G5" s="351"/>
      <c r="H5" s="351"/>
      <c r="I5" s="351"/>
      <c r="J5" s="351"/>
      <c r="K5" s="351"/>
    </row>
    <row r="6" spans="1:13" ht="20.25" customHeight="1" x14ac:dyDescent="0.25">
      <c r="A6" s="357" t="str">
        <f>+'1.THD.T'!A5:J5</f>
        <v>(Kèm theo Nghị quyết số    .../NQ-HĐND ngày      tháng 12 năm 2024 của Hội đồng nhân dân tỉnh)</v>
      </c>
      <c r="B6" s="357"/>
      <c r="C6" s="357"/>
      <c r="D6" s="357"/>
      <c r="E6" s="357"/>
      <c r="F6" s="357"/>
      <c r="G6" s="357"/>
      <c r="H6" s="357"/>
      <c r="I6" s="357"/>
      <c r="J6" s="357"/>
      <c r="K6" s="357"/>
    </row>
    <row r="7" spans="1:13" x14ac:dyDescent="0.25">
      <c r="A7" s="21"/>
      <c r="B7" s="21"/>
      <c r="C7" s="21"/>
      <c r="D7" s="21"/>
      <c r="E7" s="21"/>
      <c r="F7" s="21"/>
      <c r="G7" s="21"/>
      <c r="H7" s="21"/>
      <c r="I7" s="21"/>
      <c r="J7" s="21"/>
    </row>
    <row r="8" spans="1:13" ht="20.25" customHeight="1" x14ac:dyDescent="0.25">
      <c r="A8" s="368" t="s">
        <v>2</v>
      </c>
      <c r="B8" s="369" t="s">
        <v>42</v>
      </c>
      <c r="C8" s="370" t="s">
        <v>4</v>
      </c>
      <c r="D8" s="370" t="s">
        <v>43</v>
      </c>
      <c r="E8" s="370"/>
      <c r="F8" s="370"/>
      <c r="G8" s="370"/>
      <c r="H8" s="370"/>
      <c r="I8" s="369" t="s">
        <v>44</v>
      </c>
      <c r="J8" s="367" t="s">
        <v>46</v>
      </c>
      <c r="K8" s="367" t="s">
        <v>47</v>
      </c>
    </row>
    <row r="9" spans="1:13" ht="27.75" customHeight="1" x14ac:dyDescent="0.25">
      <c r="A9" s="368"/>
      <c r="B9" s="369"/>
      <c r="C9" s="370"/>
      <c r="D9" s="35" t="s">
        <v>7</v>
      </c>
      <c r="E9" s="35" t="s">
        <v>45</v>
      </c>
      <c r="F9" s="35" t="s">
        <v>9</v>
      </c>
      <c r="G9" s="35" t="s">
        <v>10</v>
      </c>
      <c r="H9" s="35" t="s">
        <v>11</v>
      </c>
      <c r="I9" s="369"/>
      <c r="J9" s="367"/>
      <c r="K9" s="367"/>
    </row>
    <row r="10" spans="1:13" s="113" customFormat="1" ht="31.5" x14ac:dyDescent="0.25">
      <c r="A10" s="107" t="s">
        <v>73</v>
      </c>
      <c r="B10" s="108" t="s">
        <v>184</v>
      </c>
      <c r="C10" s="109">
        <f t="shared" ref="C10:H10" si="0">SUM(C11:C13)</f>
        <v>5.4</v>
      </c>
      <c r="D10" s="109">
        <f t="shared" si="0"/>
        <v>3.7</v>
      </c>
      <c r="E10" s="109"/>
      <c r="F10" s="109"/>
      <c r="G10" s="109"/>
      <c r="H10" s="109">
        <f t="shared" si="0"/>
        <v>1.7</v>
      </c>
      <c r="I10" s="110"/>
      <c r="J10" s="111"/>
      <c r="K10" s="110"/>
      <c r="L10" s="112"/>
    </row>
    <row r="11" spans="1:13" s="113" customFormat="1" ht="110.25" x14ac:dyDescent="0.25">
      <c r="A11" s="114">
        <v>1</v>
      </c>
      <c r="B11" s="115" t="s">
        <v>217</v>
      </c>
      <c r="C11" s="116">
        <f>SUM(D11:H11)</f>
        <v>1</v>
      </c>
      <c r="D11" s="116">
        <v>1</v>
      </c>
      <c r="E11" s="116"/>
      <c r="F11" s="116"/>
      <c r="G11" s="116"/>
      <c r="H11" s="116"/>
      <c r="I11" s="114" t="s">
        <v>218</v>
      </c>
      <c r="J11" s="114" t="s">
        <v>261</v>
      </c>
      <c r="K11" s="114"/>
      <c r="L11" s="112"/>
      <c r="M11" s="117"/>
    </row>
    <row r="12" spans="1:13" s="113" customFormat="1" ht="141.75" x14ac:dyDescent="0.25">
      <c r="A12" s="114">
        <v>2</v>
      </c>
      <c r="B12" s="115" t="s">
        <v>219</v>
      </c>
      <c r="C12" s="116">
        <f>SUM(D12:H12)</f>
        <v>2.4</v>
      </c>
      <c r="D12" s="116">
        <v>1</v>
      </c>
      <c r="E12" s="116"/>
      <c r="F12" s="116"/>
      <c r="G12" s="116"/>
      <c r="H12" s="116">
        <v>1.4</v>
      </c>
      <c r="I12" s="114" t="s">
        <v>220</v>
      </c>
      <c r="J12" s="114" t="s">
        <v>221</v>
      </c>
      <c r="K12" s="114"/>
      <c r="L12" s="112"/>
      <c r="M12" s="117"/>
    </row>
    <row r="13" spans="1:13" s="113" customFormat="1" ht="141.75" x14ac:dyDescent="0.25">
      <c r="A13" s="114">
        <v>3</v>
      </c>
      <c r="B13" s="115" t="s">
        <v>222</v>
      </c>
      <c r="C13" s="116">
        <f>SUM(D13:H13)</f>
        <v>2</v>
      </c>
      <c r="D13" s="116">
        <v>1.7</v>
      </c>
      <c r="E13" s="116"/>
      <c r="F13" s="116"/>
      <c r="G13" s="116"/>
      <c r="H13" s="116">
        <v>0.3</v>
      </c>
      <c r="I13" s="114" t="s">
        <v>223</v>
      </c>
      <c r="J13" s="114" t="s">
        <v>224</v>
      </c>
      <c r="K13" s="114"/>
      <c r="L13" s="112"/>
      <c r="M13" s="117"/>
    </row>
    <row r="14" spans="1:13" s="113" customFormat="1" ht="31.5" x14ac:dyDescent="0.25">
      <c r="A14" s="107" t="s">
        <v>78</v>
      </c>
      <c r="B14" s="108" t="s">
        <v>225</v>
      </c>
      <c r="C14" s="109">
        <f>SUM(C15)</f>
        <v>0.25</v>
      </c>
      <c r="D14" s="109">
        <f>SUM(D15)</f>
        <v>0.25</v>
      </c>
      <c r="E14" s="109"/>
      <c r="F14" s="109"/>
      <c r="G14" s="109"/>
      <c r="H14" s="109"/>
      <c r="I14" s="110"/>
      <c r="J14" s="111"/>
      <c r="K14" s="110"/>
      <c r="L14" s="112"/>
    </row>
    <row r="15" spans="1:13" s="113" customFormat="1" ht="141.75" x14ac:dyDescent="0.25">
      <c r="A15" s="114">
        <v>1</v>
      </c>
      <c r="B15" s="115" t="s">
        <v>226</v>
      </c>
      <c r="C15" s="116">
        <f>SUM(D15:H15)</f>
        <v>0.25</v>
      </c>
      <c r="D15" s="116">
        <v>0.25</v>
      </c>
      <c r="E15" s="116"/>
      <c r="F15" s="116"/>
      <c r="G15" s="116"/>
      <c r="H15" s="116"/>
      <c r="I15" s="114" t="s">
        <v>227</v>
      </c>
      <c r="J15" s="114" t="s">
        <v>228</v>
      </c>
      <c r="K15" s="127"/>
      <c r="L15" s="112"/>
      <c r="M15" s="117"/>
    </row>
    <row r="16" spans="1:13" s="119" customFormat="1" ht="31.5" x14ac:dyDescent="0.25">
      <c r="A16" s="107" t="s">
        <v>92</v>
      </c>
      <c r="B16" s="128" t="s">
        <v>229</v>
      </c>
      <c r="C16" s="109">
        <f>SUM(C17)</f>
        <v>0.44999999999999996</v>
      </c>
      <c r="D16" s="109"/>
      <c r="E16" s="109"/>
      <c r="F16" s="109"/>
      <c r="G16" s="109">
        <f>SUM(G17)</f>
        <v>0.35</v>
      </c>
      <c r="H16" s="109">
        <f>SUM(H17)</f>
        <v>0.1</v>
      </c>
      <c r="I16" s="129"/>
      <c r="J16" s="114"/>
      <c r="K16" s="118"/>
    </row>
    <row r="17" spans="1:11" s="119" customFormat="1" ht="141.75" x14ac:dyDescent="0.25">
      <c r="A17" s="123">
        <v>1</v>
      </c>
      <c r="B17" s="115" t="s">
        <v>230</v>
      </c>
      <c r="C17" s="116">
        <f>SUM(D17:H17)</f>
        <v>0.44999999999999996</v>
      </c>
      <c r="D17" s="116"/>
      <c r="E17" s="116"/>
      <c r="F17" s="116"/>
      <c r="G17" s="116">
        <v>0.35</v>
      </c>
      <c r="H17" s="116">
        <v>0.1</v>
      </c>
      <c r="I17" s="120" t="s">
        <v>231</v>
      </c>
      <c r="J17" s="121" t="s">
        <v>232</v>
      </c>
      <c r="K17" s="122"/>
    </row>
    <row r="18" spans="1:11" s="119" customFormat="1" ht="47.25" x14ac:dyDescent="0.25">
      <c r="A18" s="130" t="s">
        <v>109</v>
      </c>
      <c r="B18" s="131" t="s">
        <v>233</v>
      </c>
      <c r="C18" s="109">
        <f>SUM(C19)</f>
        <v>0.2</v>
      </c>
      <c r="D18" s="109"/>
      <c r="E18" s="109"/>
      <c r="F18" s="109"/>
      <c r="G18" s="109"/>
      <c r="H18" s="109">
        <f>SUM(H19)</f>
        <v>0.2</v>
      </c>
      <c r="I18" s="120"/>
      <c r="J18" s="121"/>
      <c r="K18" s="122"/>
    </row>
    <row r="19" spans="1:11" s="119" customFormat="1" ht="94.5" x14ac:dyDescent="0.25">
      <c r="A19" s="123">
        <v>1</v>
      </c>
      <c r="B19" s="115" t="s">
        <v>234</v>
      </c>
      <c r="C19" s="116">
        <f>SUM(D19:H19)</f>
        <v>0.2</v>
      </c>
      <c r="D19" s="116"/>
      <c r="E19" s="116"/>
      <c r="F19" s="116"/>
      <c r="G19" s="116"/>
      <c r="H19" s="116">
        <v>0.2</v>
      </c>
      <c r="I19" s="120" t="s">
        <v>235</v>
      </c>
      <c r="J19" s="121" t="s">
        <v>236</v>
      </c>
      <c r="K19" s="122"/>
    </row>
    <row r="20" spans="1:11" s="119" customFormat="1" ht="47.25" x14ac:dyDescent="0.25">
      <c r="A20" s="107" t="s">
        <v>142</v>
      </c>
      <c r="B20" s="128" t="s">
        <v>181</v>
      </c>
      <c r="C20" s="109">
        <f>SUM(C21:C22)</f>
        <v>0.2</v>
      </c>
      <c r="D20" s="109">
        <f>SUM(D21:D22)</f>
        <v>0.2</v>
      </c>
      <c r="E20" s="109"/>
      <c r="F20" s="109"/>
      <c r="G20" s="109"/>
      <c r="H20" s="109"/>
      <c r="I20" s="129"/>
      <c r="J20" s="114"/>
      <c r="K20" s="118"/>
    </row>
    <row r="21" spans="1:11" s="119" customFormat="1" ht="126" x14ac:dyDescent="0.25">
      <c r="A21" s="123">
        <v>1</v>
      </c>
      <c r="B21" s="115" t="s">
        <v>237</v>
      </c>
      <c r="C21" s="116">
        <f>SUM(D21:H21)</f>
        <v>0.05</v>
      </c>
      <c r="D21" s="116">
        <v>0.05</v>
      </c>
      <c r="E21" s="116"/>
      <c r="F21" s="116"/>
      <c r="G21" s="116"/>
      <c r="H21" s="116"/>
      <c r="I21" s="120" t="s">
        <v>238</v>
      </c>
      <c r="J21" s="114" t="s">
        <v>192</v>
      </c>
      <c r="K21" s="122"/>
    </row>
    <row r="22" spans="1:11" s="119" customFormat="1" ht="157.5" x14ac:dyDescent="0.25">
      <c r="A22" s="123">
        <v>2</v>
      </c>
      <c r="B22" s="115" t="s">
        <v>239</v>
      </c>
      <c r="C22" s="116">
        <f>SUM(D22:H22)</f>
        <v>0.15</v>
      </c>
      <c r="D22" s="116">
        <v>0.15</v>
      </c>
      <c r="E22" s="116"/>
      <c r="F22" s="116"/>
      <c r="G22" s="116"/>
      <c r="H22" s="116"/>
      <c r="I22" s="120" t="s">
        <v>240</v>
      </c>
      <c r="J22" s="114" t="s">
        <v>241</v>
      </c>
      <c r="K22" s="122"/>
    </row>
    <row r="23" spans="1:11" s="119" customFormat="1" ht="31.5" x14ac:dyDescent="0.25">
      <c r="A23" s="107" t="s">
        <v>242</v>
      </c>
      <c r="B23" s="128" t="s">
        <v>156</v>
      </c>
      <c r="C23" s="109">
        <f t="shared" ref="C23:H23" si="1">SUM(C24:C30)</f>
        <v>5.419999999999999</v>
      </c>
      <c r="D23" s="109">
        <f t="shared" si="1"/>
        <v>3.2399999999999998</v>
      </c>
      <c r="E23" s="109"/>
      <c r="F23" s="109"/>
      <c r="G23" s="109"/>
      <c r="H23" s="109">
        <f t="shared" si="1"/>
        <v>2.1800000000000002</v>
      </c>
      <c r="I23" s="129"/>
      <c r="J23" s="114"/>
      <c r="K23" s="118"/>
    </row>
    <row r="24" spans="1:11" s="119" customFormat="1" ht="110.25" x14ac:dyDescent="0.25">
      <c r="A24" s="123">
        <v>1</v>
      </c>
      <c r="B24" s="115" t="s">
        <v>243</v>
      </c>
      <c r="C24" s="116">
        <f>SUM(D24:H24)</f>
        <v>0.39</v>
      </c>
      <c r="D24" s="116"/>
      <c r="E24" s="116"/>
      <c r="F24" s="116"/>
      <c r="G24" s="116"/>
      <c r="H24" s="116">
        <v>0.39</v>
      </c>
      <c r="I24" s="120" t="s">
        <v>244</v>
      </c>
      <c r="J24" s="114" t="s">
        <v>245</v>
      </c>
      <c r="K24" s="122"/>
    </row>
    <row r="25" spans="1:11" s="119" customFormat="1" ht="78.75" x14ac:dyDescent="0.25">
      <c r="A25" s="123">
        <v>2</v>
      </c>
      <c r="B25" s="124" t="s">
        <v>246</v>
      </c>
      <c r="C25" s="116">
        <f>SUM(D25:H25)</f>
        <v>2.6399999999999997</v>
      </c>
      <c r="D25" s="116">
        <v>2.2999999999999998</v>
      </c>
      <c r="E25" s="116"/>
      <c r="F25" s="116"/>
      <c r="G25" s="116"/>
      <c r="H25" s="116">
        <v>0.34</v>
      </c>
      <c r="I25" s="120" t="s">
        <v>247</v>
      </c>
      <c r="J25" s="125" t="s">
        <v>248</v>
      </c>
      <c r="K25" s="122"/>
    </row>
    <row r="26" spans="1:11" s="119" customFormat="1" ht="94.5" x14ac:dyDescent="0.25">
      <c r="A26" s="123">
        <v>3</v>
      </c>
      <c r="B26" s="124" t="s">
        <v>249</v>
      </c>
      <c r="C26" s="116">
        <f>SUM(D26:H26)</f>
        <v>0.6</v>
      </c>
      <c r="D26" s="116"/>
      <c r="E26" s="116"/>
      <c r="F26" s="116"/>
      <c r="G26" s="116"/>
      <c r="H26" s="116">
        <v>0.6</v>
      </c>
      <c r="I26" s="120" t="s">
        <v>235</v>
      </c>
      <c r="J26" s="114" t="s">
        <v>250</v>
      </c>
      <c r="K26" s="122"/>
    </row>
    <row r="27" spans="1:11" s="119" customFormat="1" ht="110.25" x14ac:dyDescent="0.25">
      <c r="A27" s="123">
        <v>4</v>
      </c>
      <c r="B27" s="124" t="s">
        <v>251</v>
      </c>
      <c r="C27" s="116">
        <f>SUM(D27:H27)</f>
        <v>0.14000000000000001</v>
      </c>
      <c r="D27" s="116">
        <v>0.14000000000000001</v>
      </c>
      <c r="E27" s="116"/>
      <c r="F27" s="116"/>
      <c r="G27" s="116"/>
      <c r="H27" s="116"/>
      <c r="I27" s="120" t="s">
        <v>220</v>
      </c>
      <c r="J27" s="114" t="s">
        <v>252</v>
      </c>
      <c r="K27" s="122"/>
    </row>
    <row r="28" spans="1:11" s="119" customFormat="1" ht="157.5" x14ac:dyDescent="0.25">
      <c r="A28" s="123">
        <v>5</v>
      </c>
      <c r="B28" s="124" t="s">
        <v>253</v>
      </c>
      <c r="C28" s="116">
        <v>1</v>
      </c>
      <c r="D28" s="116">
        <v>0.5</v>
      </c>
      <c r="E28" s="116"/>
      <c r="F28" s="116"/>
      <c r="G28" s="116"/>
      <c r="H28" s="116">
        <v>0.5</v>
      </c>
      <c r="I28" s="120" t="s">
        <v>227</v>
      </c>
      <c r="J28" s="121" t="s">
        <v>254</v>
      </c>
      <c r="K28" s="122"/>
    </row>
    <row r="29" spans="1:11" s="113" customFormat="1" ht="47.25" x14ac:dyDescent="0.25">
      <c r="A29" s="123">
        <v>6</v>
      </c>
      <c r="B29" s="126" t="s">
        <v>255</v>
      </c>
      <c r="C29" s="116">
        <v>0.35</v>
      </c>
      <c r="D29" s="116"/>
      <c r="E29" s="116"/>
      <c r="F29" s="116"/>
      <c r="G29" s="116"/>
      <c r="H29" s="116">
        <v>0.35</v>
      </c>
      <c r="I29" s="120" t="s">
        <v>256</v>
      </c>
      <c r="J29" s="120" t="s">
        <v>257</v>
      </c>
      <c r="K29" s="122"/>
    </row>
    <row r="30" spans="1:11" s="113" customFormat="1" ht="110.25" x14ac:dyDescent="0.25">
      <c r="A30" s="123">
        <v>7</v>
      </c>
      <c r="B30" s="126" t="s">
        <v>258</v>
      </c>
      <c r="C30" s="116">
        <v>0.3</v>
      </c>
      <c r="D30" s="116">
        <v>0.3</v>
      </c>
      <c r="E30" s="116"/>
      <c r="F30" s="116"/>
      <c r="G30" s="116"/>
      <c r="H30" s="116"/>
      <c r="I30" s="120" t="s">
        <v>256</v>
      </c>
      <c r="J30" s="121" t="s">
        <v>260</v>
      </c>
      <c r="K30" s="122"/>
    </row>
    <row r="31" spans="1:11" x14ac:dyDescent="0.25">
      <c r="A31" s="28">
        <f>+A30+A22+A19+A17+A15+A13</f>
        <v>15</v>
      </c>
      <c r="B31" s="22" t="s">
        <v>259</v>
      </c>
      <c r="C31" s="29">
        <f>+C23+C20+C18+C16+C14+C10</f>
        <v>11.92</v>
      </c>
      <c r="D31" s="29">
        <f>+D23+D20+D18+D16+D14+D10</f>
        <v>7.3900000000000006</v>
      </c>
      <c r="E31" s="29"/>
      <c r="F31" s="29"/>
      <c r="G31" s="29">
        <f>+G23+G20+G18+G16+G14+G10</f>
        <v>0.35</v>
      </c>
      <c r="H31" s="29">
        <f>+H23+H20+H18+H16+H14+H10</f>
        <v>4.1800000000000006</v>
      </c>
      <c r="I31" s="22"/>
      <c r="J31" s="22"/>
      <c r="K31" s="30"/>
    </row>
    <row r="33" spans="10:11" x14ac:dyDescent="0.25">
      <c r="J33" s="363" t="str">
        <f>+'1.1.TP'!J18:K18</f>
        <v>HỘI ĐỒNG NHÂN DÂN TỈNH</v>
      </c>
      <c r="K33" s="373"/>
    </row>
  </sheetData>
  <mergeCells count="16">
    <mergeCell ref="J33:K33"/>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5" header="0.3" footer="0.3"/>
  <pageSetup paperSize="9" orientation="landscape" verticalDpi="0" r:id="rId1"/>
  <headerFooter>
    <oddFooter>&amp;L&amp;A&amp;R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1.THD.T</vt:lpstr>
      <vt:lpstr>1.1.TP</vt:lpstr>
      <vt:lpstr>1.2.TX Kỳ Anh</vt:lpstr>
      <vt:lpstr>1.3.TX HL</vt:lpstr>
      <vt:lpstr>1.4.Kỳ Anh</vt:lpstr>
      <vt:lpstr>1.5.C Xuyên</vt:lpstr>
      <vt:lpstr>1.6.Th Hà</vt:lpstr>
      <vt:lpstr>1.7.Can Lộc</vt:lpstr>
      <vt:lpstr>1.8.Lộc Hà</vt:lpstr>
      <vt:lpstr>1.9.Nghi X</vt:lpstr>
      <vt:lpstr>1.10.Đức Thọ</vt:lpstr>
      <vt:lpstr>1.11.H Sơn</vt:lpstr>
      <vt:lpstr>1.12.Vũ Q</vt:lpstr>
      <vt:lpstr>1.13.H Khê</vt:lpstr>
      <vt:lpstr>'1.THD.T'!Print_Titles</vt:lpstr>
      <vt:lpstr>SỞ_TÀI_NGUYÊN_VÀ_MÔI_TRƯỜNG</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2024-11-25T23:06:50Z</cp:lastPrinted>
  <dcterms:created xsi:type="dcterms:W3CDTF">2024-11-13T08:05:55Z</dcterms:created>
  <dcterms:modified xsi:type="dcterms:W3CDTF">2024-11-25T23:16:53Z</dcterms:modified>
</cp:coreProperties>
</file>