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05" windowWidth="12240" windowHeight="8010" activeTab="1"/>
  </bookViews>
  <sheets>
    <sheet name="Dự kiến cao tuổi" sheetId="25" r:id="rId1"/>
    <sheet name="Dự kiến hộ gia đình" sheetId="26" r:id="rId2"/>
  </sheets>
  <definedNames>
    <definedName name="_xlnm.Print_Area" localSheetId="0">'Dự kiến cao tuổi'!$A$1:$M$23</definedName>
    <definedName name="_xlnm.Print_Area" localSheetId="1">'Dự kiến hộ gia đình'!$A$1:$M$24</definedName>
  </definedNames>
  <calcPr calcId="144525"/>
</workbook>
</file>

<file path=xl/calcChain.xml><?xml version="1.0" encoding="utf-8"?>
<calcChain xmlns="http://schemas.openxmlformats.org/spreadsheetml/2006/main">
  <c r="J20" i="26" l="1"/>
  <c r="J19" i="26"/>
  <c r="J18" i="26"/>
  <c r="I18" i="26"/>
  <c r="J17" i="26"/>
  <c r="J16" i="26"/>
  <c r="J15" i="26"/>
  <c r="J14" i="26"/>
  <c r="J13" i="26"/>
  <c r="I13" i="26"/>
  <c r="J12" i="26"/>
  <c r="J11" i="26"/>
  <c r="J10" i="26"/>
  <c r="J9" i="26"/>
  <c r="I9" i="26"/>
  <c r="J8" i="26"/>
  <c r="J20" i="25"/>
  <c r="J19" i="25"/>
  <c r="J18" i="25"/>
  <c r="I18" i="25"/>
  <c r="J17" i="25"/>
  <c r="I17" i="25"/>
  <c r="J16" i="25"/>
  <c r="J15" i="25"/>
  <c r="J14" i="25"/>
  <c r="I14" i="25"/>
  <c r="J13" i="25"/>
  <c r="J12" i="25"/>
  <c r="J11" i="25"/>
  <c r="J10" i="25"/>
  <c r="I10" i="25"/>
  <c r="J9" i="25"/>
  <c r="I9" i="25"/>
  <c r="J8" i="25"/>
  <c r="D20" i="25"/>
  <c r="D19" i="25"/>
  <c r="D18" i="25"/>
  <c r="D17" i="25"/>
  <c r="D16" i="25"/>
  <c r="D15" i="25"/>
  <c r="D14" i="25"/>
  <c r="D13" i="25"/>
  <c r="D12" i="25"/>
  <c r="D11" i="25"/>
  <c r="D10" i="25"/>
  <c r="D9" i="25"/>
  <c r="D8" i="25"/>
  <c r="M20" i="26"/>
  <c r="K20" i="26"/>
  <c r="K19" i="26"/>
  <c r="K18" i="26"/>
  <c r="K17" i="26"/>
  <c r="K16" i="26"/>
  <c r="K15" i="26"/>
  <c r="K14" i="26"/>
  <c r="K13" i="26"/>
  <c r="K12" i="26"/>
  <c r="K11" i="26"/>
  <c r="K10" i="26"/>
  <c r="K9" i="26"/>
  <c r="L8" i="26"/>
  <c r="K8" i="26"/>
  <c r="M20" i="25"/>
  <c r="L20" i="25"/>
  <c r="M19" i="25"/>
  <c r="L19" i="25"/>
  <c r="M18" i="25"/>
  <c r="L18" i="25"/>
  <c r="M17" i="25"/>
  <c r="L17" i="25"/>
  <c r="M16" i="25"/>
  <c r="L16" i="25"/>
  <c r="M15" i="25"/>
  <c r="L15" i="25"/>
  <c r="M14" i="25"/>
  <c r="L14" i="25"/>
  <c r="M13" i="25"/>
  <c r="L13" i="25"/>
  <c r="M12" i="25"/>
  <c r="L12" i="25"/>
  <c r="M11" i="25"/>
  <c r="L11" i="25"/>
  <c r="M10" i="25"/>
  <c r="L10" i="25"/>
  <c r="M9" i="25"/>
  <c r="M21" i="25"/>
  <c r="L9" i="25"/>
  <c r="M8" i="25"/>
  <c r="L8" i="25"/>
  <c r="K20" i="25"/>
  <c r="K19" i="25"/>
  <c r="K18" i="25"/>
  <c r="K17" i="25"/>
  <c r="K16" i="25"/>
  <c r="K15" i="25"/>
  <c r="K14" i="25"/>
  <c r="K13" i="25"/>
  <c r="K12" i="25"/>
  <c r="K11" i="25"/>
  <c r="K10" i="25"/>
  <c r="K9" i="25"/>
  <c r="K8" i="25"/>
  <c r="K21" i="25"/>
  <c r="I13" i="25"/>
  <c r="G9" i="26"/>
  <c r="H9" i="26"/>
  <c r="G10" i="26"/>
  <c r="H10" i="26"/>
  <c r="G11" i="26"/>
  <c r="G12" i="26"/>
  <c r="L12" i="26"/>
  <c r="G13" i="26"/>
  <c r="H13" i="26"/>
  <c r="M13" i="26"/>
  <c r="G14" i="26"/>
  <c r="H14" i="26"/>
  <c r="M14" i="26"/>
  <c r="G15" i="26"/>
  <c r="L15" i="26"/>
  <c r="G16" i="26"/>
  <c r="L16" i="26"/>
  <c r="G17" i="26"/>
  <c r="L17" i="26"/>
  <c r="G18" i="26"/>
  <c r="H18" i="26"/>
  <c r="M18" i="26"/>
  <c r="G19" i="26"/>
  <c r="H19" i="26"/>
  <c r="M19" i="26"/>
  <c r="G20" i="26"/>
  <c r="D20" i="26"/>
  <c r="L20" i="26"/>
  <c r="G8" i="26"/>
  <c r="H8" i="26"/>
  <c r="M8" i="26"/>
  <c r="F21" i="26"/>
  <c r="E17" i="26"/>
  <c r="E21" i="26"/>
  <c r="C21" i="26"/>
  <c r="H21" i="25"/>
  <c r="G21" i="25"/>
  <c r="F21" i="25"/>
  <c r="E21" i="25"/>
  <c r="C21" i="25"/>
  <c r="L18" i="26"/>
  <c r="H17" i="26"/>
  <c r="M17" i="26"/>
  <c r="H11" i="26"/>
  <c r="M11" i="26"/>
  <c r="D8" i="26"/>
  <c r="I17" i="26"/>
  <c r="D11" i="26"/>
  <c r="I20" i="26"/>
  <c r="D16" i="26"/>
  <c r="H16" i="26"/>
  <c r="M16" i="26"/>
  <c r="I16" i="26"/>
  <c r="K21" i="26"/>
  <c r="D9" i="26"/>
  <c r="D13" i="26"/>
  <c r="D17" i="26"/>
  <c r="L9" i="26"/>
  <c r="H12" i="26"/>
  <c r="L19" i="26"/>
  <c r="I19" i="26"/>
  <c r="L11" i="26"/>
  <c r="I11" i="26"/>
  <c r="D10" i="26"/>
  <c r="D14" i="26"/>
  <c r="D18" i="26"/>
  <c r="L13" i="26"/>
  <c r="D19" i="26"/>
  <c r="M10" i="26"/>
  <c r="M9" i="26"/>
  <c r="H15" i="26"/>
  <c r="M15" i="26"/>
  <c r="L10" i="26"/>
  <c r="L14" i="26"/>
  <c r="G21" i="26"/>
  <c r="I12" i="25"/>
  <c r="I16" i="25"/>
  <c r="I20" i="25"/>
  <c r="D21" i="25"/>
  <c r="I11" i="25"/>
  <c r="I15" i="25"/>
  <c r="I19" i="25"/>
  <c r="L21" i="25"/>
  <c r="I15" i="26"/>
  <c r="I10" i="26"/>
  <c r="M12" i="26"/>
  <c r="D12" i="26"/>
  <c r="D15" i="26"/>
  <c r="I14" i="26"/>
  <c r="L21" i="26"/>
  <c r="H21" i="26"/>
  <c r="D21" i="26"/>
  <c r="I12" i="26"/>
  <c r="M21" i="26"/>
  <c r="J21" i="26"/>
  <c r="I8" i="26"/>
  <c r="I21" i="26"/>
  <c r="J21" i="25"/>
  <c r="I8" i="25"/>
  <c r="I21" i="25"/>
</calcChain>
</file>

<file path=xl/sharedStrings.xml><?xml version="1.0" encoding="utf-8"?>
<sst xmlns="http://schemas.openxmlformats.org/spreadsheetml/2006/main" count="69" uniqueCount="33">
  <si>
    <t>TT</t>
  </si>
  <si>
    <t>Tổng cộng</t>
  </si>
  <si>
    <t>Tổng số hộ gia đình NLNDN có MSTB đến 30/4/2017</t>
  </si>
  <si>
    <t>Năm 2017</t>
  </si>
  <si>
    <t>Năm 2018</t>
  </si>
  <si>
    <t>Năm 2019</t>
  </si>
  <si>
    <t>Năm 2020</t>
  </si>
  <si>
    <t>Tổng số người cao tuổi từ 60 tuổi đến dưới 80 tuổi có đến 30/4/2017</t>
  </si>
  <si>
    <t>Tổng số đối tượng đề nghị NSNN hỗ trợ đóng BHYT giai đoạn 2017-2020</t>
  </si>
  <si>
    <t>Thành phố Hà Tĩnh</t>
  </si>
  <si>
    <t>Thị xã Hồng Lĩnh</t>
  </si>
  <si>
    <t>Huyện Hương Sơn</t>
  </si>
  <si>
    <t>Huyện Đức Thọ</t>
  </si>
  <si>
    <t>Huyện Vũ Quang</t>
  </si>
  <si>
    <t>Huyện Nghi Xuân</t>
  </si>
  <si>
    <t>Huyện Can Lộc</t>
  </si>
  <si>
    <t>Huyện Hương Khê</t>
  </si>
  <si>
    <t>Huyện Thạch Hà</t>
  </si>
  <si>
    <t>Huyện Cẩm Xuyên</t>
  </si>
  <si>
    <t>Huyện Kỳ Anh</t>
  </si>
  <si>
    <t>Huyện Lộc Hà</t>
  </si>
  <si>
    <t>Thị xã Kỳ Anh</t>
  </si>
  <si>
    <t>ĐƠN VỊ</t>
  </si>
  <si>
    <t>CỘNG:</t>
  </si>
  <si>
    <t>Trong đó:</t>
  </si>
  <si>
    <t>Tổng số người cao tuổi từ 70 tuổi đến dưới 80 tuổi đề nghị NSNN hỗ trợ đóng BHYT giai đoạn 2017 - 2020</t>
  </si>
  <si>
    <t>Dự kiến NSĐP hỗ trợ đóng BHYT người cao tuổi từ 70 tuổi đến dưới 80 tuổi giai đoạn 2017 - 2020 (Triệu đồng)</t>
  </si>
  <si>
    <r>
      <rPr>
        <b/>
        <u/>
        <sz val="12"/>
        <rFont val="Cambria"/>
        <family val="1"/>
      </rPr>
      <t>Ghi chú:</t>
    </r>
    <r>
      <rPr>
        <sz val="12"/>
        <rFont val="Cambria"/>
        <family val="1"/>
      </rPr>
      <t xml:space="preserve">
 - Số liệu đề nghị hỗ trợ năm 2017 là số dự kiến tuyên truyền vận động HGĐ NLNDN có MSTB mua thẻ BHYT 5 tháng cuối năm.
 - Năm 2018, số đối tượng được tổng hợp bao gồm cả số đối tượng tăng thêm từ ngày 01/8/2017.</t>
    </r>
  </si>
  <si>
    <t>Dự kiến ngân sách địa phương hỗ trợ đóng BHYT giai đoạn 2017-2020 (Triệu đồng)</t>
  </si>
  <si>
    <t>ỦY BAN NHÂN DÂN TỈNH</t>
  </si>
  <si>
    <t>(Kèm theo Tờ trình số 242/TTr-UBND ngày 05/7/2017 của UBND tỉnh)</t>
  </si>
  <si>
    <t>PHỤ LỤC 01A. DỰ KIẾN ĐỐI TƯỢNG VÀ KINH PHÍ HỖ TRỢ ĐỐI VỚI NGƯỜI CAO TUỔI THAM GIA BHYT</t>
  </si>
  <si>
    <t>PHỤ LỤC 01B. DỰ KIẾN ĐỐI TƯỢNG VÀ KINH PHÍ HỖ TRỢ ĐỐI VỚI ĐỐI TƯỢNG 
HỘ GIA ĐÌNH LÀM NÔNG, LÂM, NGƯ, DIÊM NGHIỆP CÓ MỨC SỐNG TRUNG BÌNH THAM GIA BHYT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</si>
</sst>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_(* \(#,##0\);_(* &quot;-&quot;??_);_(@_)"/>
    <numFmt numFmtId="165" formatCode="#,##0;[Red]#,##0"/>
  </numFmts>
  <fonts count="20" x14ac:knownFonts="1">
    <font>
      <sz val="11"/>
      <color theme="1"/>
      <name val="Calibri"/>
      <family val="2"/>
    </font>
    <font>
      <b/>
      <sz val="11"/>
      <name val="Cambria"/>
      <family val="1"/>
    </font>
    <font>
      <sz val="11"/>
      <name val="Cambria"/>
      <family val="1"/>
    </font>
    <font>
      <sz val="8"/>
      <name val="Calibri"/>
      <family val="2"/>
    </font>
    <font>
      <b/>
      <sz val="11"/>
      <name val="Times New Roman"/>
      <family val="1"/>
    </font>
    <font>
      <sz val="12"/>
      <name val="Cambria"/>
      <family val="1"/>
    </font>
    <font>
      <b/>
      <sz val="12"/>
      <name val="Cambria"/>
      <family val="1"/>
    </font>
    <font>
      <b/>
      <sz val="13"/>
      <name val="Cambria"/>
      <family val="1"/>
    </font>
    <font>
      <b/>
      <sz val="14"/>
      <name val="Times New Roman"/>
      <family val="1"/>
    </font>
    <font>
      <sz val="14"/>
      <name val="Times New Roman"/>
      <family val="1"/>
    </font>
    <font>
      <sz val="13"/>
      <name val="Cambria"/>
      <family val="1"/>
    </font>
    <font>
      <i/>
      <sz val="11"/>
      <name val="Cambria"/>
      <family val="1"/>
    </font>
    <font>
      <sz val="12"/>
      <name val="Times New Roman"/>
      <family val="1"/>
    </font>
    <font>
      <sz val="13"/>
      <name val="Times New Roman"/>
      <family val="1"/>
    </font>
    <font>
      <b/>
      <u/>
      <sz val="12"/>
      <name val="Cambria"/>
      <family val="1"/>
    </font>
    <font>
      <b/>
      <sz val="13"/>
      <name val="Times New Roman"/>
      <family val="1"/>
    </font>
    <font>
      <i/>
      <sz val="14"/>
      <name val="Times New Roman"/>
      <family val="1"/>
    </font>
    <font>
      <i/>
      <sz val="13"/>
      <name val="Times New Roman"/>
      <family val="1"/>
    </font>
    <font>
      <b/>
      <i/>
      <sz val="11"/>
      <name val="Times New Roman"/>
      <family val="1"/>
    </font>
    <font>
      <b/>
      <sz val="12"/>
      <name val="Times New Roman"/>
      <family val="1"/>
    </font>
  </fonts>
  <fills count="3">
    <fill>
      <patternFill patternType="none"/>
    </fill>
    <fill>
      <patternFill patternType="gray125"/>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44">
    <xf numFmtId="0" fontId="0" fillId="0" borderId="0" xfId="0"/>
    <xf numFmtId="0" fontId="2" fillId="0" borderId="0" xfId="0" applyFont="1" applyFill="1" applyAlignment="1">
      <alignment horizontal="center"/>
    </xf>
    <xf numFmtId="0" fontId="1" fillId="0" borderId="0" xfId="0" applyFont="1" applyFill="1" applyAlignment="1">
      <alignment horizontal="center"/>
    </xf>
    <xf numFmtId="49" fontId="4" fillId="0" borderId="1" xfId="0" applyNumberFormat="1" applyFont="1" applyFill="1" applyBorder="1" applyAlignment="1">
      <alignment horizontal="center"/>
    </xf>
    <xf numFmtId="0" fontId="2" fillId="0" borderId="0" xfId="0" applyFont="1"/>
    <xf numFmtId="0" fontId="2" fillId="0" borderId="0" xfId="0" applyFont="1" applyAlignment="1">
      <alignment horizontal="center"/>
    </xf>
    <xf numFmtId="0" fontId="2" fillId="0" borderId="2" xfId="0" applyFont="1" applyBorder="1" applyAlignment="1">
      <alignment horizontal="center"/>
    </xf>
    <xf numFmtId="0" fontId="2" fillId="0" borderId="2" xfId="0" applyFont="1" applyBorder="1"/>
    <xf numFmtId="0" fontId="2" fillId="0" borderId="1" xfId="0" applyFont="1" applyBorder="1" applyAlignment="1">
      <alignment horizontal="center"/>
    </xf>
    <xf numFmtId="165" fontId="7" fillId="0" borderId="1" xfId="0" applyNumberFormat="1" applyFont="1" applyBorder="1" applyAlignment="1">
      <alignment horizontal="right"/>
    </xf>
    <xf numFmtId="0" fontId="11" fillId="0" borderId="0" xfId="0" applyFont="1" applyAlignment="1">
      <alignment horizontal="center"/>
    </xf>
    <xf numFmtId="0" fontId="1" fillId="0" borderId="0" xfId="0" applyFont="1"/>
    <xf numFmtId="0" fontId="1" fillId="0" borderId="0" xfId="0" applyFont="1" applyAlignment="1">
      <alignment horizontal="center"/>
    </xf>
    <xf numFmtId="0" fontId="2" fillId="0" borderId="0" xfId="0" applyFont="1" applyAlignment="1">
      <alignment vertical="center" wrapText="1"/>
    </xf>
    <xf numFmtId="0" fontId="1" fillId="0" borderId="1" xfId="0" applyFont="1" applyBorder="1" applyAlignment="1">
      <alignment horizontal="center" vertical="center" wrapText="1"/>
    </xf>
    <xf numFmtId="0" fontId="2" fillId="0" borderId="0" xfId="0" applyFont="1" applyBorder="1"/>
    <xf numFmtId="165" fontId="10" fillId="0" borderId="1" xfId="0" applyNumberFormat="1" applyFont="1" applyBorder="1" applyAlignment="1">
      <alignment horizontal="right"/>
    </xf>
    <xf numFmtId="165" fontId="10" fillId="2" borderId="1" xfId="0" applyNumberFormat="1" applyFont="1" applyFill="1" applyBorder="1" applyAlignment="1">
      <alignment horizontal="right" vertical="center" wrapText="1"/>
    </xf>
    <xf numFmtId="3" fontId="13" fillId="0" borderId="1" xfId="0" applyNumberFormat="1" applyFont="1" applyFill="1" applyBorder="1"/>
    <xf numFmtId="0" fontId="9" fillId="0" borderId="0" xfId="0" applyFont="1" applyAlignment="1">
      <alignment vertical="center" wrapText="1"/>
    </xf>
    <xf numFmtId="0" fontId="12" fillId="0" borderId="0" xfId="0" applyFont="1" applyAlignment="1">
      <alignment vertical="center"/>
    </xf>
    <xf numFmtId="0" fontId="2" fillId="0" borderId="3" xfId="0" applyFont="1" applyBorder="1" applyAlignment="1">
      <alignment horizontal="center"/>
    </xf>
    <xf numFmtId="49" fontId="4" fillId="0" borderId="3" xfId="0" applyNumberFormat="1" applyFont="1" applyFill="1" applyBorder="1" applyAlignment="1">
      <alignment horizontal="center"/>
    </xf>
    <xf numFmtId="165" fontId="7" fillId="0" borderId="3" xfId="0" applyNumberFormat="1" applyFont="1" applyBorder="1" applyAlignment="1">
      <alignment horizontal="center"/>
    </xf>
    <xf numFmtId="165" fontId="7" fillId="0" borderId="3" xfId="0" applyNumberFormat="1" applyFont="1" applyBorder="1" applyAlignment="1">
      <alignment horizontal="right"/>
    </xf>
    <xf numFmtId="165" fontId="2" fillId="0" borderId="0" xfId="0" applyNumberFormat="1" applyFont="1"/>
    <xf numFmtId="164" fontId="4" fillId="0" borderId="1" xfId="0" applyNumberFormat="1" applyFont="1" applyFill="1" applyBorder="1" applyAlignment="1">
      <alignment horizontal="center" vertical="center" wrapText="1"/>
    </xf>
    <xf numFmtId="164" fontId="18" fillId="0" borderId="1" xfId="0" applyNumberFormat="1" applyFont="1" applyFill="1" applyBorder="1" applyAlignment="1">
      <alignment horizontal="center" vertical="center" wrapText="1"/>
    </xf>
    <xf numFmtId="0" fontId="8" fillId="0" borderId="0" xfId="0" applyFont="1" applyAlignment="1">
      <alignment horizontal="center" vertical="center" wrapText="1"/>
    </xf>
    <xf numFmtId="0" fontId="19" fillId="0" borderId="0" xfId="0" applyFont="1" applyAlignment="1">
      <alignment horizontal="center"/>
    </xf>
    <xf numFmtId="0" fontId="1" fillId="0" borderId="0" xfId="0" applyFont="1" applyAlignment="1">
      <alignment horizontal="center"/>
    </xf>
    <xf numFmtId="49" fontId="1" fillId="0" borderId="0" xfId="0" applyNumberFormat="1" applyFont="1" applyAlignment="1">
      <alignment horizontal="center"/>
    </xf>
    <xf numFmtId="0" fontId="6" fillId="0" borderId="3" xfId="0" applyFont="1" applyBorder="1" applyAlignment="1">
      <alignment horizontal="left"/>
    </xf>
    <xf numFmtId="0" fontId="5" fillId="0" borderId="3" xfId="0" applyFont="1" applyBorder="1" applyAlignment="1">
      <alignment horizontal="left"/>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6" fillId="0" borderId="0" xfId="0" applyFont="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center" vertical="center"/>
    </xf>
    <xf numFmtId="0" fontId="17" fillId="0" borderId="0" xfId="0" applyFont="1" applyAlignment="1">
      <alignment horizontal="center" vertical="center" wrapText="1"/>
    </xf>
    <xf numFmtId="0" fontId="5" fillId="0" borderId="0" xfId="0" applyFont="1" applyBorder="1" applyAlignment="1">
      <alignment horizontal="left" wrapText="1"/>
    </xf>
    <xf numFmtId="0" fontId="5" fillId="0" borderId="0" xfId="0" applyFont="1" applyBorder="1" applyAlignment="1">
      <alignment horizontal="left"/>
    </xf>
    <xf numFmtId="0" fontId="6" fillId="0" borderId="0" xfId="0" applyFont="1" applyAlignment="1">
      <alignment horizontal="center"/>
    </xf>
    <xf numFmtId="0" fontId="2"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zoomScale="90" zoomScaleNormal="90" workbookViewId="0">
      <selection sqref="A1:M1"/>
    </sheetView>
  </sheetViews>
  <sheetFormatPr defaultColWidth="9" defaultRowHeight="14.25" x14ac:dyDescent="0.2"/>
  <cols>
    <col min="1" max="1" width="5.5703125" style="5" customWidth="1"/>
    <col min="2" max="2" width="20.85546875" style="1" customWidth="1"/>
    <col min="3" max="3" width="16.140625" style="5" customWidth="1"/>
    <col min="4" max="4" width="11.7109375" style="5" customWidth="1"/>
    <col min="5" max="5" width="10.7109375" style="5" customWidth="1"/>
    <col min="6" max="8" width="10.7109375" style="4" customWidth="1"/>
    <col min="9" max="9" width="11.7109375" style="4" customWidth="1"/>
    <col min="10" max="13" width="10.7109375" style="4" customWidth="1"/>
    <col min="14" max="14" width="11.5703125" style="4" customWidth="1"/>
    <col min="15" max="16384" width="9" style="4"/>
  </cols>
  <sheetData>
    <row r="1" spans="1:13" s="19" customFormat="1" ht="31.5" customHeight="1" x14ac:dyDescent="0.25">
      <c r="A1" s="28" t="s">
        <v>31</v>
      </c>
      <c r="B1" s="28"/>
      <c r="C1" s="28"/>
      <c r="D1" s="28"/>
      <c r="E1" s="28"/>
      <c r="F1" s="28"/>
      <c r="G1" s="28"/>
      <c r="H1" s="28"/>
      <c r="I1" s="28"/>
      <c r="J1" s="28"/>
      <c r="K1" s="28"/>
      <c r="L1" s="28"/>
      <c r="M1" s="28"/>
    </row>
    <row r="2" spans="1:13" s="19" customFormat="1" ht="23.25" customHeight="1" x14ac:dyDescent="0.25">
      <c r="A2" s="36" t="s">
        <v>30</v>
      </c>
      <c r="B2" s="36"/>
      <c r="C2" s="36"/>
      <c r="D2" s="36"/>
      <c r="E2" s="36"/>
      <c r="F2" s="36"/>
      <c r="G2" s="36"/>
      <c r="H2" s="36"/>
      <c r="I2" s="36"/>
      <c r="J2" s="36"/>
      <c r="K2" s="36"/>
      <c r="L2" s="36"/>
      <c r="M2" s="36"/>
    </row>
    <row r="3" spans="1:13" ht="5.25" customHeight="1" x14ac:dyDescent="0.2">
      <c r="E3" s="6"/>
      <c r="F3" s="7"/>
      <c r="G3" s="7"/>
      <c r="H3" s="7"/>
      <c r="I3" s="15"/>
      <c r="J3" s="15"/>
      <c r="K3" s="15"/>
      <c r="L3" s="15"/>
      <c r="M3" s="15"/>
    </row>
    <row r="4" spans="1:13" s="13" customFormat="1" ht="29.25" customHeight="1" x14ac:dyDescent="0.25">
      <c r="A4" s="34" t="s">
        <v>0</v>
      </c>
      <c r="B4" s="35" t="s">
        <v>22</v>
      </c>
      <c r="C4" s="26" t="s">
        <v>7</v>
      </c>
      <c r="D4" s="26" t="s">
        <v>25</v>
      </c>
      <c r="E4" s="26"/>
      <c r="F4" s="26"/>
      <c r="G4" s="26"/>
      <c r="H4" s="26"/>
      <c r="I4" s="26" t="s">
        <v>26</v>
      </c>
      <c r="J4" s="26"/>
      <c r="K4" s="26"/>
      <c r="L4" s="26"/>
      <c r="M4" s="26"/>
    </row>
    <row r="5" spans="1:13" s="13" customFormat="1" ht="20.25" customHeight="1" x14ac:dyDescent="0.25">
      <c r="A5" s="34"/>
      <c r="B5" s="35"/>
      <c r="C5" s="26"/>
      <c r="D5" s="26"/>
      <c r="E5" s="26"/>
      <c r="F5" s="26"/>
      <c r="G5" s="26"/>
      <c r="H5" s="26"/>
      <c r="I5" s="26"/>
      <c r="J5" s="26"/>
      <c r="K5" s="26"/>
      <c r="L5" s="26"/>
      <c r="M5" s="26"/>
    </row>
    <row r="6" spans="1:13" s="13" customFormat="1" ht="30" customHeight="1" x14ac:dyDescent="0.25">
      <c r="A6" s="34"/>
      <c r="B6" s="35"/>
      <c r="C6" s="26"/>
      <c r="D6" s="26" t="s">
        <v>1</v>
      </c>
      <c r="E6" s="27" t="s">
        <v>24</v>
      </c>
      <c r="F6" s="27"/>
      <c r="G6" s="27"/>
      <c r="H6" s="27"/>
      <c r="I6" s="26" t="s">
        <v>1</v>
      </c>
      <c r="J6" s="27" t="s">
        <v>24</v>
      </c>
      <c r="K6" s="27"/>
      <c r="L6" s="27"/>
      <c r="M6" s="27"/>
    </row>
    <row r="7" spans="1:13" s="13" customFormat="1" ht="30" customHeight="1" x14ac:dyDescent="0.25">
      <c r="A7" s="34"/>
      <c r="B7" s="35"/>
      <c r="C7" s="26"/>
      <c r="D7" s="26"/>
      <c r="E7" s="14" t="s">
        <v>3</v>
      </c>
      <c r="F7" s="14" t="s">
        <v>4</v>
      </c>
      <c r="G7" s="14" t="s">
        <v>5</v>
      </c>
      <c r="H7" s="14" t="s">
        <v>6</v>
      </c>
      <c r="I7" s="26"/>
      <c r="J7" s="14" t="s">
        <v>3</v>
      </c>
      <c r="K7" s="14" t="s">
        <v>4</v>
      </c>
      <c r="L7" s="14" t="s">
        <v>5</v>
      </c>
      <c r="M7" s="14" t="s">
        <v>6</v>
      </c>
    </row>
    <row r="8" spans="1:13" ht="24" customHeight="1" x14ac:dyDescent="0.25">
      <c r="A8" s="8">
        <v>1</v>
      </c>
      <c r="B8" s="18" t="s">
        <v>9</v>
      </c>
      <c r="C8" s="16">
        <v>11571</v>
      </c>
      <c r="D8" s="16">
        <f>SUM(E8:H8)</f>
        <v>4448.8999999999996</v>
      </c>
      <c r="E8" s="16">
        <v>767.9</v>
      </c>
      <c r="F8" s="17">
        <v>1153</v>
      </c>
      <c r="G8" s="16">
        <v>1221</v>
      </c>
      <c r="H8" s="16">
        <v>1307</v>
      </c>
      <c r="I8" s="16">
        <f>SUM(J8:M8)</f>
        <v>2808.6727499999997</v>
      </c>
      <c r="J8" s="16">
        <f>4.5%*1.3*5*E8</f>
        <v>224.61074999999997</v>
      </c>
      <c r="K8" s="16">
        <f t="shared" ref="K8:K20" si="0">4.5%*1.3*12*F8</f>
        <v>809.40599999999995</v>
      </c>
      <c r="L8" s="16">
        <f t="shared" ref="L8:L20" si="1">4.5%*1.3*12*G8</f>
        <v>857.14199999999994</v>
      </c>
      <c r="M8" s="16">
        <f t="shared" ref="M8:M20" si="2">4.5%*1.3*12*H8</f>
        <v>917.5139999999999</v>
      </c>
    </row>
    <row r="9" spans="1:13" ht="24" customHeight="1" x14ac:dyDescent="0.25">
      <c r="A9" s="8">
        <v>2</v>
      </c>
      <c r="B9" s="18" t="s">
        <v>10</v>
      </c>
      <c r="C9" s="16">
        <v>4622</v>
      </c>
      <c r="D9" s="16">
        <f t="shared" ref="D9:D20" si="3">SUM(E9:H9)</f>
        <v>4414.3999999999996</v>
      </c>
      <c r="E9" s="16">
        <v>813.4</v>
      </c>
      <c r="F9" s="17">
        <v>1178</v>
      </c>
      <c r="G9" s="16">
        <v>1204</v>
      </c>
      <c r="H9" s="16">
        <v>1219</v>
      </c>
      <c r="I9" s="16">
        <f t="shared" ref="I9:I20" si="4">SUM(J9:M9)</f>
        <v>2765.8214999999996</v>
      </c>
      <c r="J9" s="16">
        <f t="shared" ref="J9:J20" si="5">4.5%*1.3*5*E9</f>
        <v>237.91949999999997</v>
      </c>
      <c r="K9" s="16">
        <f t="shared" si="0"/>
        <v>826.9559999999999</v>
      </c>
      <c r="L9" s="16">
        <f t="shared" si="1"/>
        <v>845.20799999999997</v>
      </c>
      <c r="M9" s="16">
        <f t="shared" si="2"/>
        <v>855.73799999999994</v>
      </c>
    </row>
    <row r="10" spans="1:13" ht="24" customHeight="1" x14ac:dyDescent="0.25">
      <c r="A10" s="8">
        <v>3</v>
      </c>
      <c r="B10" s="18" t="s">
        <v>11</v>
      </c>
      <c r="C10" s="16">
        <v>15813</v>
      </c>
      <c r="D10" s="16">
        <f t="shared" si="3"/>
        <v>6439.8</v>
      </c>
      <c r="E10" s="16">
        <v>1528.8</v>
      </c>
      <c r="F10" s="16">
        <v>1621</v>
      </c>
      <c r="G10" s="16">
        <v>1650</v>
      </c>
      <c r="H10" s="16">
        <v>1640</v>
      </c>
      <c r="I10" s="16">
        <f t="shared" si="4"/>
        <v>3894.6959999999999</v>
      </c>
      <c r="J10" s="16">
        <f t="shared" si="5"/>
        <v>447.17399999999998</v>
      </c>
      <c r="K10" s="16">
        <f t="shared" si="0"/>
        <v>1137.942</v>
      </c>
      <c r="L10" s="16">
        <f t="shared" si="1"/>
        <v>1158.3</v>
      </c>
      <c r="M10" s="16">
        <f t="shared" si="2"/>
        <v>1151.28</v>
      </c>
    </row>
    <row r="11" spans="1:13" ht="24" customHeight="1" x14ac:dyDescent="0.25">
      <c r="A11" s="8">
        <v>4</v>
      </c>
      <c r="B11" s="18" t="s">
        <v>12</v>
      </c>
      <c r="C11" s="16">
        <v>17028</v>
      </c>
      <c r="D11" s="16">
        <f t="shared" si="3"/>
        <v>4469.7</v>
      </c>
      <c r="E11" s="16">
        <v>973.7</v>
      </c>
      <c r="F11" s="16">
        <v>1024</v>
      </c>
      <c r="G11" s="16">
        <v>1187</v>
      </c>
      <c r="H11" s="16">
        <v>1285</v>
      </c>
      <c r="I11" s="16">
        <f t="shared" si="4"/>
        <v>2738.9992499999998</v>
      </c>
      <c r="J11" s="16">
        <f t="shared" si="5"/>
        <v>284.80725000000001</v>
      </c>
      <c r="K11" s="16">
        <f t="shared" si="0"/>
        <v>718.84799999999996</v>
      </c>
      <c r="L11" s="16">
        <f t="shared" si="1"/>
        <v>833.274</v>
      </c>
      <c r="M11" s="16">
        <f t="shared" si="2"/>
        <v>902.06999999999994</v>
      </c>
    </row>
    <row r="12" spans="1:13" ht="24" customHeight="1" x14ac:dyDescent="0.25">
      <c r="A12" s="8">
        <v>5</v>
      </c>
      <c r="B12" s="18" t="s">
        <v>13</v>
      </c>
      <c r="C12" s="16">
        <v>3567</v>
      </c>
      <c r="D12" s="16">
        <f t="shared" si="3"/>
        <v>2235.8000000000002</v>
      </c>
      <c r="E12" s="16">
        <v>261.8</v>
      </c>
      <c r="F12" s="16">
        <v>496</v>
      </c>
      <c r="G12" s="16">
        <v>647</v>
      </c>
      <c r="H12" s="16">
        <v>831</v>
      </c>
      <c r="I12" s="16">
        <f t="shared" si="4"/>
        <v>1462.3244999999999</v>
      </c>
      <c r="J12" s="16">
        <f t="shared" si="5"/>
        <v>76.576499999999996</v>
      </c>
      <c r="K12" s="16">
        <f t="shared" si="0"/>
        <v>348.19200000000001</v>
      </c>
      <c r="L12" s="16">
        <f t="shared" si="1"/>
        <v>454.19399999999996</v>
      </c>
      <c r="M12" s="16">
        <f t="shared" si="2"/>
        <v>583.36199999999997</v>
      </c>
    </row>
    <row r="13" spans="1:13" ht="24" customHeight="1" x14ac:dyDescent="0.25">
      <c r="A13" s="8">
        <v>6</v>
      </c>
      <c r="B13" s="18" t="s">
        <v>14</v>
      </c>
      <c r="C13" s="16">
        <v>1399</v>
      </c>
      <c r="D13" s="16">
        <f t="shared" si="3"/>
        <v>1512.7</v>
      </c>
      <c r="E13" s="16">
        <v>287.7</v>
      </c>
      <c r="F13" s="16">
        <v>390</v>
      </c>
      <c r="G13" s="16">
        <v>400</v>
      </c>
      <c r="H13" s="16">
        <v>435</v>
      </c>
      <c r="I13" s="16">
        <f t="shared" si="4"/>
        <v>944.10224999999991</v>
      </c>
      <c r="J13" s="16">
        <f t="shared" si="5"/>
        <v>84.152249999999995</v>
      </c>
      <c r="K13" s="16">
        <f t="shared" si="0"/>
        <v>273.77999999999997</v>
      </c>
      <c r="L13" s="16">
        <f t="shared" si="1"/>
        <v>280.79999999999995</v>
      </c>
      <c r="M13" s="16">
        <f t="shared" si="2"/>
        <v>305.37</v>
      </c>
    </row>
    <row r="14" spans="1:13" ht="24" customHeight="1" x14ac:dyDescent="0.25">
      <c r="A14" s="8">
        <v>7</v>
      </c>
      <c r="B14" s="18" t="s">
        <v>15</v>
      </c>
      <c r="C14" s="16">
        <v>15715</v>
      </c>
      <c r="D14" s="16">
        <f t="shared" si="3"/>
        <v>3335.6</v>
      </c>
      <c r="E14" s="16">
        <v>628.6</v>
      </c>
      <c r="F14" s="16">
        <v>911</v>
      </c>
      <c r="G14" s="16">
        <v>890</v>
      </c>
      <c r="H14" s="16">
        <v>906</v>
      </c>
      <c r="I14" s="16">
        <f t="shared" si="4"/>
        <v>2084.1795000000002</v>
      </c>
      <c r="J14" s="16">
        <f t="shared" si="5"/>
        <v>183.8655</v>
      </c>
      <c r="K14" s="16">
        <f t="shared" si="0"/>
        <v>639.52199999999993</v>
      </c>
      <c r="L14" s="16">
        <f t="shared" si="1"/>
        <v>624.78</v>
      </c>
      <c r="M14" s="16">
        <f t="shared" si="2"/>
        <v>636.01199999999994</v>
      </c>
    </row>
    <row r="15" spans="1:13" ht="24" customHeight="1" x14ac:dyDescent="0.25">
      <c r="A15" s="8">
        <v>8</v>
      </c>
      <c r="B15" s="18" t="s">
        <v>16</v>
      </c>
      <c r="C15" s="16">
        <v>10640</v>
      </c>
      <c r="D15" s="16">
        <f t="shared" si="3"/>
        <v>6599.5</v>
      </c>
      <c r="E15" s="16">
        <v>1494.5</v>
      </c>
      <c r="F15" s="16">
        <v>1651</v>
      </c>
      <c r="G15" s="16">
        <v>1671</v>
      </c>
      <c r="H15" s="16">
        <v>1783</v>
      </c>
      <c r="I15" s="16">
        <f t="shared" si="4"/>
        <v>4020.8512499999997</v>
      </c>
      <c r="J15" s="16">
        <f t="shared" si="5"/>
        <v>437.14124999999996</v>
      </c>
      <c r="K15" s="16">
        <f t="shared" si="0"/>
        <v>1159.002</v>
      </c>
      <c r="L15" s="16">
        <f t="shared" si="1"/>
        <v>1173.0419999999999</v>
      </c>
      <c r="M15" s="16">
        <f t="shared" si="2"/>
        <v>1251.6659999999999</v>
      </c>
    </row>
    <row r="16" spans="1:13" ht="24" customHeight="1" x14ac:dyDescent="0.25">
      <c r="A16" s="8">
        <v>9</v>
      </c>
      <c r="B16" s="18" t="s">
        <v>17</v>
      </c>
      <c r="C16" s="16">
        <v>8381</v>
      </c>
      <c r="D16" s="16">
        <f t="shared" si="3"/>
        <v>11200.4</v>
      </c>
      <c r="E16" s="16">
        <v>2682.4</v>
      </c>
      <c r="F16" s="16">
        <v>2813</v>
      </c>
      <c r="G16" s="16">
        <v>2843</v>
      </c>
      <c r="H16" s="16">
        <v>2862</v>
      </c>
      <c r="I16" s="16">
        <f t="shared" si="4"/>
        <v>6764.2379999999994</v>
      </c>
      <c r="J16" s="16">
        <f t="shared" si="5"/>
        <v>784.60199999999998</v>
      </c>
      <c r="K16" s="16">
        <f t="shared" si="0"/>
        <v>1974.7259999999999</v>
      </c>
      <c r="L16" s="16">
        <f t="shared" si="1"/>
        <v>1995.7859999999998</v>
      </c>
      <c r="M16" s="16">
        <f t="shared" si="2"/>
        <v>2009.1239999999998</v>
      </c>
    </row>
    <row r="17" spans="1:14" ht="24" customHeight="1" x14ac:dyDescent="0.25">
      <c r="A17" s="8">
        <v>10</v>
      </c>
      <c r="B17" s="18" t="s">
        <v>18</v>
      </c>
      <c r="C17" s="16">
        <v>3920</v>
      </c>
      <c r="D17" s="16">
        <f t="shared" si="3"/>
        <v>5353.7</v>
      </c>
      <c r="E17" s="16">
        <v>931.7</v>
      </c>
      <c r="F17" s="16">
        <v>1401</v>
      </c>
      <c r="G17" s="16">
        <v>1474</v>
      </c>
      <c r="H17" s="16">
        <v>1547</v>
      </c>
      <c r="I17" s="16">
        <f t="shared" si="4"/>
        <v>3376.7662499999997</v>
      </c>
      <c r="J17" s="16">
        <f t="shared" si="5"/>
        <v>272.52224999999999</v>
      </c>
      <c r="K17" s="16">
        <f t="shared" si="0"/>
        <v>983.50199999999995</v>
      </c>
      <c r="L17" s="16">
        <f t="shared" si="1"/>
        <v>1034.748</v>
      </c>
      <c r="M17" s="16">
        <f t="shared" si="2"/>
        <v>1085.9939999999999</v>
      </c>
    </row>
    <row r="18" spans="1:14" ht="24" customHeight="1" x14ac:dyDescent="0.25">
      <c r="A18" s="8">
        <v>11</v>
      </c>
      <c r="B18" s="18" t="s">
        <v>19</v>
      </c>
      <c r="C18" s="16">
        <v>11792</v>
      </c>
      <c r="D18" s="16">
        <f t="shared" si="3"/>
        <v>2138.6999999999998</v>
      </c>
      <c r="E18" s="16">
        <v>350.7</v>
      </c>
      <c r="F18" s="16">
        <v>548</v>
      </c>
      <c r="G18" s="16">
        <v>602</v>
      </c>
      <c r="H18" s="16">
        <v>638</v>
      </c>
      <c r="I18" s="16">
        <f t="shared" si="4"/>
        <v>1357.7557499999998</v>
      </c>
      <c r="J18" s="16">
        <f t="shared" si="5"/>
        <v>102.57974999999999</v>
      </c>
      <c r="K18" s="16">
        <f t="shared" si="0"/>
        <v>384.69599999999997</v>
      </c>
      <c r="L18" s="16">
        <f t="shared" si="1"/>
        <v>422.60399999999998</v>
      </c>
      <c r="M18" s="16">
        <f t="shared" si="2"/>
        <v>447.87599999999998</v>
      </c>
    </row>
    <row r="19" spans="1:14" ht="24" customHeight="1" x14ac:dyDescent="0.25">
      <c r="A19" s="8">
        <v>12</v>
      </c>
      <c r="B19" s="18" t="s">
        <v>20</v>
      </c>
      <c r="C19" s="16">
        <v>4557</v>
      </c>
      <c r="D19" s="16">
        <f t="shared" si="3"/>
        <v>4954</v>
      </c>
      <c r="E19" s="16">
        <v>1204</v>
      </c>
      <c r="F19" s="16">
        <v>1250</v>
      </c>
      <c r="G19" s="16">
        <v>1250</v>
      </c>
      <c r="H19" s="16">
        <v>1250</v>
      </c>
      <c r="I19" s="16">
        <f t="shared" si="4"/>
        <v>2984.67</v>
      </c>
      <c r="J19" s="16">
        <f t="shared" si="5"/>
        <v>352.16999999999996</v>
      </c>
      <c r="K19" s="16">
        <f t="shared" si="0"/>
        <v>877.5</v>
      </c>
      <c r="L19" s="16">
        <f t="shared" si="1"/>
        <v>877.5</v>
      </c>
      <c r="M19" s="16">
        <f t="shared" si="2"/>
        <v>877.5</v>
      </c>
    </row>
    <row r="20" spans="1:14" ht="24" customHeight="1" x14ac:dyDescent="0.25">
      <c r="A20" s="8">
        <v>13</v>
      </c>
      <c r="B20" s="18" t="s">
        <v>21</v>
      </c>
      <c r="C20" s="16">
        <v>6956</v>
      </c>
      <c r="D20" s="16">
        <f t="shared" si="3"/>
        <v>2599.5</v>
      </c>
      <c r="E20" s="16">
        <v>458.5</v>
      </c>
      <c r="F20" s="16">
        <v>681</v>
      </c>
      <c r="G20" s="16">
        <v>711</v>
      </c>
      <c r="H20" s="16">
        <v>749</v>
      </c>
      <c r="I20" s="16">
        <f t="shared" si="4"/>
        <v>1637.0932499999999</v>
      </c>
      <c r="J20" s="16">
        <f t="shared" si="5"/>
        <v>134.11124999999998</v>
      </c>
      <c r="K20" s="16">
        <f t="shared" si="0"/>
        <v>478.06199999999995</v>
      </c>
      <c r="L20" s="16">
        <f t="shared" si="1"/>
        <v>499.12199999999996</v>
      </c>
      <c r="M20" s="16">
        <f t="shared" si="2"/>
        <v>525.798</v>
      </c>
    </row>
    <row r="21" spans="1:14" ht="24" customHeight="1" x14ac:dyDescent="0.25">
      <c r="A21" s="8"/>
      <c r="B21" s="3" t="s">
        <v>23</v>
      </c>
      <c r="C21" s="9">
        <f t="shared" ref="C21:M21" si="6">SUM(C8:C20)</f>
        <v>115961</v>
      </c>
      <c r="D21" s="9">
        <f t="shared" si="6"/>
        <v>59702.69999999999</v>
      </c>
      <c r="E21" s="9">
        <f t="shared" si="6"/>
        <v>12383.700000000003</v>
      </c>
      <c r="F21" s="9">
        <f t="shared" si="6"/>
        <v>15117</v>
      </c>
      <c r="G21" s="9">
        <f t="shared" si="6"/>
        <v>15750</v>
      </c>
      <c r="H21" s="9">
        <f t="shared" si="6"/>
        <v>16452</v>
      </c>
      <c r="I21" s="9">
        <f t="shared" si="6"/>
        <v>36840.170250000003</v>
      </c>
      <c r="J21" s="9">
        <f t="shared" si="6"/>
        <v>3622.2322499999996</v>
      </c>
      <c r="K21" s="9">
        <f t="shared" si="6"/>
        <v>10612.133999999998</v>
      </c>
      <c r="L21" s="9">
        <f t="shared" si="6"/>
        <v>11056.499999999998</v>
      </c>
      <c r="M21" s="9">
        <f t="shared" si="6"/>
        <v>11549.304</v>
      </c>
    </row>
    <row r="22" spans="1:14" ht="18.75" customHeight="1" x14ac:dyDescent="0.25">
      <c r="A22" s="32"/>
      <c r="B22" s="33"/>
      <c r="C22" s="33"/>
      <c r="D22" s="33"/>
      <c r="E22" s="33"/>
      <c r="F22" s="33"/>
      <c r="G22" s="33"/>
      <c r="H22" s="33"/>
      <c r="J22" s="25"/>
    </row>
    <row r="23" spans="1:14" s="11" customFormat="1" ht="15.75" x14ac:dyDescent="0.25">
      <c r="A23" s="31"/>
      <c r="B23" s="31"/>
      <c r="C23" s="2"/>
      <c r="D23" s="2"/>
      <c r="F23" s="4"/>
      <c r="H23" s="12"/>
      <c r="J23" s="29" t="s">
        <v>29</v>
      </c>
      <c r="K23" s="30"/>
      <c r="L23" s="30"/>
      <c r="M23" s="30"/>
      <c r="N23" s="12"/>
    </row>
  </sheetData>
  <mergeCells count="14">
    <mergeCell ref="I6:I7"/>
    <mergeCell ref="J6:M6"/>
    <mergeCell ref="A1:M1"/>
    <mergeCell ref="J23:M23"/>
    <mergeCell ref="A23:B23"/>
    <mergeCell ref="A22:H22"/>
    <mergeCell ref="A4:A7"/>
    <mergeCell ref="B4:B7"/>
    <mergeCell ref="C4:C7"/>
    <mergeCell ref="A2:M2"/>
    <mergeCell ref="D4:H5"/>
    <mergeCell ref="E6:H6"/>
    <mergeCell ref="I4:M5"/>
    <mergeCell ref="D6:D7"/>
  </mergeCells>
  <phoneticPr fontId="3" type="noConversion"/>
  <printOptions horizontalCentered="1"/>
  <pageMargins left="0" right="0" top="0.75" bottom="0.75" header="0.2" footer="0"/>
  <pageSetup paperSize="9" scale="9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tabSelected="1" workbookViewId="0">
      <selection activeCell="A2" sqref="A2:M2"/>
    </sheetView>
  </sheetViews>
  <sheetFormatPr defaultColWidth="9" defaultRowHeight="14.25" x14ac:dyDescent="0.2"/>
  <cols>
    <col min="1" max="1" width="5.140625" style="5" customWidth="1"/>
    <col min="2" max="2" width="21" style="1" customWidth="1"/>
    <col min="3" max="3" width="13.5703125" style="5" customWidth="1"/>
    <col min="4" max="4" width="11.140625" style="5" customWidth="1"/>
    <col min="5" max="5" width="11.28515625" style="5" customWidth="1"/>
    <col min="6" max="13" width="11.28515625" style="4" customWidth="1"/>
    <col min="14" max="14" width="15.140625" style="4" customWidth="1"/>
    <col min="15" max="16384" width="9" style="4"/>
  </cols>
  <sheetData>
    <row r="1" spans="1:13" s="20" customFormat="1" ht="35.25" customHeight="1" x14ac:dyDescent="0.25">
      <c r="A1" s="37" t="s">
        <v>32</v>
      </c>
      <c r="B1" s="38"/>
      <c r="C1" s="38"/>
      <c r="D1" s="38"/>
      <c r="E1" s="38"/>
      <c r="F1" s="38"/>
      <c r="G1" s="38"/>
      <c r="H1" s="38"/>
      <c r="I1" s="38"/>
      <c r="J1" s="38"/>
      <c r="K1" s="38"/>
      <c r="L1" s="38"/>
      <c r="M1" s="38"/>
    </row>
    <row r="2" spans="1:13" s="20" customFormat="1" ht="24" customHeight="1" x14ac:dyDescent="0.25">
      <c r="A2" s="39" t="s">
        <v>30</v>
      </c>
      <c r="B2" s="39"/>
      <c r="C2" s="39"/>
      <c r="D2" s="39"/>
      <c r="E2" s="39"/>
      <c r="F2" s="39"/>
      <c r="G2" s="39"/>
      <c r="H2" s="39"/>
      <c r="I2" s="39"/>
      <c r="J2" s="39"/>
      <c r="K2" s="39"/>
      <c r="L2" s="39"/>
      <c r="M2" s="39"/>
    </row>
    <row r="3" spans="1:13" ht="15.75" customHeight="1" x14ac:dyDescent="0.2">
      <c r="E3" s="6"/>
      <c r="F3" s="7"/>
      <c r="G3" s="7"/>
      <c r="H3" s="7"/>
      <c r="I3" s="15"/>
      <c r="J3" s="15"/>
      <c r="K3" s="15"/>
      <c r="L3" s="15"/>
      <c r="M3" s="15"/>
    </row>
    <row r="4" spans="1:13" s="13" customFormat="1" ht="22.5" customHeight="1" x14ac:dyDescent="0.25">
      <c r="A4" s="34" t="s">
        <v>0</v>
      </c>
      <c r="B4" s="35" t="s">
        <v>22</v>
      </c>
      <c r="C4" s="26" t="s">
        <v>2</v>
      </c>
      <c r="D4" s="26" t="s">
        <v>8</v>
      </c>
      <c r="E4" s="26"/>
      <c r="F4" s="26"/>
      <c r="G4" s="26"/>
      <c r="H4" s="26"/>
      <c r="I4" s="26" t="s">
        <v>28</v>
      </c>
      <c r="J4" s="26"/>
      <c r="K4" s="26"/>
      <c r="L4" s="26"/>
      <c r="M4" s="26"/>
    </row>
    <row r="5" spans="1:13" s="13" customFormat="1" ht="21" customHeight="1" x14ac:dyDescent="0.25">
      <c r="A5" s="34"/>
      <c r="B5" s="35"/>
      <c r="C5" s="26"/>
      <c r="D5" s="26"/>
      <c r="E5" s="26"/>
      <c r="F5" s="26"/>
      <c r="G5" s="26"/>
      <c r="H5" s="26"/>
      <c r="I5" s="26"/>
      <c r="J5" s="26"/>
      <c r="K5" s="26"/>
      <c r="L5" s="26"/>
      <c r="M5" s="26"/>
    </row>
    <row r="6" spans="1:13" s="13" customFormat="1" ht="26.1" customHeight="1" x14ac:dyDescent="0.25">
      <c r="A6" s="34"/>
      <c r="B6" s="35"/>
      <c r="C6" s="26"/>
      <c r="D6" s="26" t="s">
        <v>1</v>
      </c>
      <c r="E6" s="27" t="s">
        <v>24</v>
      </c>
      <c r="F6" s="27"/>
      <c r="G6" s="27"/>
      <c r="H6" s="27"/>
      <c r="I6" s="26" t="s">
        <v>1</v>
      </c>
      <c r="J6" s="27" t="s">
        <v>24</v>
      </c>
      <c r="K6" s="27"/>
      <c r="L6" s="27"/>
      <c r="M6" s="27"/>
    </row>
    <row r="7" spans="1:13" s="13" customFormat="1" ht="26.1" customHeight="1" x14ac:dyDescent="0.25">
      <c r="A7" s="34"/>
      <c r="B7" s="35"/>
      <c r="C7" s="26"/>
      <c r="D7" s="26"/>
      <c r="E7" s="14" t="s">
        <v>3</v>
      </c>
      <c r="F7" s="14" t="s">
        <v>4</v>
      </c>
      <c r="G7" s="14" t="s">
        <v>5</v>
      </c>
      <c r="H7" s="14" t="s">
        <v>6</v>
      </c>
      <c r="I7" s="26"/>
      <c r="J7" s="14" t="s">
        <v>3</v>
      </c>
      <c r="K7" s="14" t="s">
        <v>4</v>
      </c>
      <c r="L7" s="14" t="s">
        <v>5</v>
      </c>
      <c r="M7" s="14" t="s">
        <v>6</v>
      </c>
    </row>
    <row r="8" spans="1:13" ht="21.95" customHeight="1" x14ac:dyDescent="0.25">
      <c r="A8" s="8">
        <v>1</v>
      </c>
      <c r="B8" s="18" t="s">
        <v>9</v>
      </c>
      <c r="C8" s="16">
        <v>2037</v>
      </c>
      <c r="D8" s="16">
        <f>SUM(E8:H8)</f>
        <v>20778.876</v>
      </c>
      <c r="E8" s="16">
        <v>3483</v>
      </c>
      <c r="F8" s="17">
        <v>5486.4</v>
      </c>
      <c r="G8" s="17">
        <f>F8*105%</f>
        <v>5760.72</v>
      </c>
      <c r="H8" s="17">
        <f>G8*105%</f>
        <v>6048.7560000000003</v>
      </c>
      <c r="I8" s="16">
        <f>SUM(J8:M8)</f>
        <v>2632.0964904000002</v>
      </c>
      <c r="J8" s="16">
        <f>4.5%*1.3*5*E8*20%</f>
        <v>203.75549999999998</v>
      </c>
      <c r="K8" s="16">
        <f t="shared" ref="K8:K20" si="0">4.5%*1.3*12*F8*20%</f>
        <v>770.29055999999991</v>
      </c>
      <c r="L8" s="16">
        <f t="shared" ref="L8:L20" si="1">4.5%*1.3*12*G8*20%</f>
        <v>808.80508800000007</v>
      </c>
      <c r="M8" s="16">
        <f t="shared" ref="M8:M20" si="2">4.5%*1.3*12*H8*20%</f>
        <v>849.24534240000003</v>
      </c>
    </row>
    <row r="9" spans="1:13" ht="21.95" customHeight="1" x14ac:dyDescent="0.25">
      <c r="A9" s="8">
        <v>2</v>
      </c>
      <c r="B9" s="18" t="s">
        <v>10</v>
      </c>
      <c r="C9" s="16">
        <v>2656</v>
      </c>
      <c r="D9" s="16">
        <f t="shared" ref="D9:D20" si="3">SUM(E9:H9)</f>
        <v>21509.364750000001</v>
      </c>
      <c r="E9" s="16">
        <v>2241.6</v>
      </c>
      <c r="F9" s="17">
        <v>6111.9</v>
      </c>
      <c r="G9" s="17">
        <f t="shared" ref="G9:H20" si="4">F9*105%</f>
        <v>6417.4949999999999</v>
      </c>
      <c r="H9" s="17">
        <f t="shared" si="4"/>
        <v>6738.3697499999998</v>
      </c>
      <c r="I9" s="16">
        <f t="shared" ref="I9:I20" si="5">SUM(J9:M9)</f>
        <v>2836.3277708999999</v>
      </c>
      <c r="J9" s="16">
        <f t="shared" ref="J9:J20" si="6">4.5%*1.3*5*E9*20%</f>
        <v>131.13359999999997</v>
      </c>
      <c r="K9" s="16">
        <f t="shared" si="0"/>
        <v>858.11076000000003</v>
      </c>
      <c r="L9" s="16">
        <f t="shared" si="1"/>
        <v>901.01629800000001</v>
      </c>
      <c r="M9" s="16">
        <f t="shared" si="2"/>
        <v>946.06711289999987</v>
      </c>
    </row>
    <row r="10" spans="1:13" ht="21.95" customHeight="1" x14ac:dyDescent="0.25">
      <c r="A10" s="8">
        <v>3</v>
      </c>
      <c r="B10" s="18" t="s">
        <v>11</v>
      </c>
      <c r="C10" s="16">
        <v>35477</v>
      </c>
      <c r="D10" s="16">
        <f t="shared" si="3"/>
        <v>59025.277499999997</v>
      </c>
      <c r="E10" s="16">
        <v>6870.9479999999994</v>
      </c>
      <c r="F10" s="16">
        <v>16543.8</v>
      </c>
      <c r="G10" s="17">
        <f t="shared" si="4"/>
        <v>17370.990000000002</v>
      </c>
      <c r="H10" s="17">
        <f t="shared" si="4"/>
        <v>18239.539500000003</v>
      </c>
      <c r="I10" s="16">
        <f t="shared" si="5"/>
        <v>7724.4183198000001</v>
      </c>
      <c r="J10" s="16">
        <f t="shared" si="6"/>
        <v>401.95045799999997</v>
      </c>
      <c r="K10" s="16">
        <f t="shared" si="0"/>
        <v>2322.7495199999998</v>
      </c>
      <c r="L10" s="16">
        <f t="shared" si="1"/>
        <v>2438.8869960000002</v>
      </c>
      <c r="M10" s="16">
        <f t="shared" si="2"/>
        <v>2560.8313458000002</v>
      </c>
    </row>
    <row r="11" spans="1:13" ht="21.95" customHeight="1" x14ac:dyDescent="0.25">
      <c r="A11" s="8">
        <v>4</v>
      </c>
      <c r="B11" s="18" t="s">
        <v>12</v>
      </c>
      <c r="C11" s="16">
        <v>12852</v>
      </c>
      <c r="D11" s="16">
        <f t="shared" si="3"/>
        <v>46132.953750000001</v>
      </c>
      <c r="E11" s="16">
        <v>5971.68</v>
      </c>
      <c r="F11" s="16">
        <v>12739.5</v>
      </c>
      <c r="G11" s="17">
        <f t="shared" si="4"/>
        <v>13376.475</v>
      </c>
      <c r="H11" s="17">
        <f t="shared" si="4"/>
        <v>14045.298750000002</v>
      </c>
      <c r="I11" s="16">
        <f t="shared" si="5"/>
        <v>5987.9861145000004</v>
      </c>
      <c r="J11" s="16">
        <f t="shared" si="6"/>
        <v>349.34328000000005</v>
      </c>
      <c r="K11" s="16">
        <f t="shared" si="0"/>
        <v>1788.6257999999998</v>
      </c>
      <c r="L11" s="16">
        <f t="shared" si="1"/>
        <v>1878.05709</v>
      </c>
      <c r="M11" s="16">
        <f t="shared" si="2"/>
        <v>1971.9599445000001</v>
      </c>
    </row>
    <row r="12" spans="1:13" ht="21.95" customHeight="1" x14ac:dyDescent="0.25">
      <c r="A12" s="8">
        <v>5</v>
      </c>
      <c r="B12" s="18" t="s">
        <v>13</v>
      </c>
      <c r="C12" s="16">
        <v>5067</v>
      </c>
      <c r="D12" s="16">
        <f t="shared" si="3"/>
        <v>29898.525000000001</v>
      </c>
      <c r="E12" s="16">
        <v>4647</v>
      </c>
      <c r="F12" s="16">
        <v>8010</v>
      </c>
      <c r="G12" s="17">
        <f t="shared" si="4"/>
        <v>8410.5</v>
      </c>
      <c r="H12" s="17">
        <f t="shared" si="4"/>
        <v>8831.0249999999996</v>
      </c>
      <c r="I12" s="16">
        <f t="shared" si="5"/>
        <v>3817.1636099999996</v>
      </c>
      <c r="J12" s="16">
        <f t="shared" si="6"/>
        <v>271.84949999999998</v>
      </c>
      <c r="K12" s="16">
        <f t="shared" si="0"/>
        <v>1124.604</v>
      </c>
      <c r="L12" s="16">
        <f t="shared" si="1"/>
        <v>1180.8342</v>
      </c>
      <c r="M12" s="16">
        <f t="shared" si="2"/>
        <v>1239.87591</v>
      </c>
    </row>
    <row r="13" spans="1:13" ht="21.95" customHeight="1" x14ac:dyDescent="0.25">
      <c r="A13" s="8">
        <v>6</v>
      </c>
      <c r="B13" s="18" t="s">
        <v>14</v>
      </c>
      <c r="C13" s="16">
        <v>3621</v>
      </c>
      <c r="D13" s="16">
        <f t="shared" si="3"/>
        <v>26426.145</v>
      </c>
      <c r="E13" s="16">
        <v>3671.4</v>
      </c>
      <c r="F13" s="16">
        <v>7218</v>
      </c>
      <c r="G13" s="17">
        <f t="shared" si="4"/>
        <v>7578.9000000000005</v>
      </c>
      <c r="H13" s="17">
        <f t="shared" si="4"/>
        <v>7957.8450000000012</v>
      </c>
      <c r="I13" s="16">
        <f t="shared" si="5"/>
        <v>3409.5430980000001</v>
      </c>
      <c r="J13" s="16">
        <f t="shared" si="6"/>
        <v>214.77689999999998</v>
      </c>
      <c r="K13" s="16">
        <f t="shared" si="0"/>
        <v>1013.4072000000001</v>
      </c>
      <c r="L13" s="16">
        <f t="shared" si="1"/>
        <v>1064.0775600000002</v>
      </c>
      <c r="M13" s="16">
        <f t="shared" si="2"/>
        <v>1117.2814380000002</v>
      </c>
    </row>
    <row r="14" spans="1:13" ht="21.95" customHeight="1" x14ac:dyDescent="0.25">
      <c r="A14" s="8">
        <v>7</v>
      </c>
      <c r="B14" s="18" t="s">
        <v>15</v>
      </c>
      <c r="C14" s="16">
        <v>9904</v>
      </c>
      <c r="D14" s="16">
        <f t="shared" si="3"/>
        <v>50029.695915895652</v>
      </c>
      <c r="E14" s="16">
        <v>4786.9074158956519</v>
      </c>
      <c r="F14" s="16">
        <v>14351.4</v>
      </c>
      <c r="G14" s="17">
        <f t="shared" si="4"/>
        <v>15068.970000000001</v>
      </c>
      <c r="H14" s="17">
        <f t="shared" si="4"/>
        <v>15822.418500000002</v>
      </c>
      <c r="I14" s="16">
        <f t="shared" si="5"/>
        <v>6632.121589229896</v>
      </c>
      <c r="J14" s="16">
        <f t="shared" si="6"/>
        <v>280.03408382989562</v>
      </c>
      <c r="K14" s="16">
        <f t="shared" si="0"/>
        <v>2014.9365599999999</v>
      </c>
      <c r="L14" s="16">
        <f t="shared" si="1"/>
        <v>2115.6833880000004</v>
      </c>
      <c r="M14" s="16">
        <f t="shared" si="2"/>
        <v>2221.4675574000003</v>
      </c>
    </row>
    <row r="15" spans="1:13" ht="21.95" customHeight="1" x14ac:dyDescent="0.25">
      <c r="A15" s="8">
        <v>8</v>
      </c>
      <c r="B15" s="18" t="s">
        <v>16</v>
      </c>
      <c r="C15" s="16">
        <v>8280.717391304348</v>
      </c>
      <c r="D15" s="16">
        <f t="shared" si="3"/>
        <v>48170.93978212501</v>
      </c>
      <c r="E15" s="16">
        <v>8339.7900000000009</v>
      </c>
      <c r="F15" s="16">
        <v>12634.781850000003</v>
      </c>
      <c r="G15" s="17">
        <f t="shared" si="4"/>
        <v>13266.520942500003</v>
      </c>
      <c r="H15" s="17">
        <f t="shared" si="4"/>
        <v>13929.846989625004</v>
      </c>
      <c r="I15" s="16">
        <f t="shared" si="5"/>
        <v>6080.1711444103512</v>
      </c>
      <c r="J15" s="16">
        <f t="shared" si="6"/>
        <v>487.87771500000002</v>
      </c>
      <c r="K15" s="16">
        <f t="shared" si="0"/>
        <v>1773.9233717400002</v>
      </c>
      <c r="L15" s="16">
        <f t="shared" si="1"/>
        <v>1862.6195403270003</v>
      </c>
      <c r="M15" s="16">
        <f t="shared" si="2"/>
        <v>1955.7505173433508</v>
      </c>
    </row>
    <row r="16" spans="1:13" ht="21.95" customHeight="1" x14ac:dyDescent="0.25">
      <c r="A16" s="8">
        <v>9</v>
      </c>
      <c r="B16" s="18" t="s">
        <v>17</v>
      </c>
      <c r="C16" s="16">
        <v>10450</v>
      </c>
      <c r="D16" s="16">
        <f t="shared" si="3"/>
        <v>54850.077000000005</v>
      </c>
      <c r="E16" s="16">
        <v>6355.8</v>
      </c>
      <c r="F16" s="16">
        <v>15382.8</v>
      </c>
      <c r="G16" s="17">
        <f t="shared" si="4"/>
        <v>16151.94</v>
      </c>
      <c r="H16" s="17">
        <f t="shared" si="4"/>
        <v>16959.537</v>
      </c>
      <c r="I16" s="16">
        <f t="shared" si="5"/>
        <v>7180.4107907999996</v>
      </c>
      <c r="J16" s="16">
        <f t="shared" si="6"/>
        <v>371.8143</v>
      </c>
      <c r="K16" s="16">
        <f t="shared" si="0"/>
        <v>2159.7451199999996</v>
      </c>
      <c r="L16" s="16">
        <f t="shared" si="1"/>
        <v>2267.7323759999999</v>
      </c>
      <c r="M16" s="16">
        <f t="shared" si="2"/>
        <v>2381.1189948000001</v>
      </c>
    </row>
    <row r="17" spans="1:14" ht="21.95" customHeight="1" x14ac:dyDescent="0.25">
      <c r="A17" s="8">
        <v>10</v>
      </c>
      <c r="B17" s="18" t="s">
        <v>18</v>
      </c>
      <c r="C17" s="16">
        <v>23948</v>
      </c>
      <c r="D17" s="16">
        <f t="shared" si="3"/>
        <v>50535.94</v>
      </c>
      <c r="E17" s="16">
        <f>178+6550.8</f>
        <v>6728.8</v>
      </c>
      <c r="F17" s="16">
        <v>13896</v>
      </c>
      <c r="G17" s="17">
        <f t="shared" si="4"/>
        <v>14590.800000000001</v>
      </c>
      <c r="H17" s="17">
        <f t="shared" si="4"/>
        <v>15320.340000000002</v>
      </c>
      <c r="I17" s="16">
        <f t="shared" si="5"/>
        <v>6544.1572560000004</v>
      </c>
      <c r="J17" s="16">
        <f t="shared" si="6"/>
        <v>393.63480000000004</v>
      </c>
      <c r="K17" s="16">
        <f t="shared" si="0"/>
        <v>1950.9984000000002</v>
      </c>
      <c r="L17" s="16">
        <f t="shared" si="1"/>
        <v>2048.5483199999999</v>
      </c>
      <c r="M17" s="16">
        <f t="shared" si="2"/>
        <v>2150.9757360000003</v>
      </c>
    </row>
    <row r="18" spans="1:14" ht="21.95" customHeight="1" x14ac:dyDescent="0.25">
      <c r="A18" s="8">
        <v>11</v>
      </c>
      <c r="B18" s="18" t="s">
        <v>19</v>
      </c>
      <c r="C18" s="16">
        <v>4789</v>
      </c>
      <c r="D18" s="16">
        <f t="shared" si="3"/>
        <v>26213.41995</v>
      </c>
      <c r="E18" s="16">
        <v>4394.3999999999996</v>
      </c>
      <c r="F18" s="16">
        <v>6921.18</v>
      </c>
      <c r="G18" s="17">
        <f t="shared" si="4"/>
        <v>7267.2390000000005</v>
      </c>
      <c r="H18" s="17">
        <f t="shared" si="4"/>
        <v>7630.6009500000009</v>
      </c>
      <c r="I18" s="16">
        <f t="shared" si="5"/>
        <v>3320.4628009800003</v>
      </c>
      <c r="J18" s="16">
        <f t="shared" si="6"/>
        <v>257.07239999999996</v>
      </c>
      <c r="K18" s="16">
        <f t="shared" si="0"/>
        <v>971.73367199999996</v>
      </c>
      <c r="L18" s="16">
        <f t="shared" si="1"/>
        <v>1020.3203556000001</v>
      </c>
      <c r="M18" s="16">
        <f t="shared" si="2"/>
        <v>1071.3363733800002</v>
      </c>
    </row>
    <row r="19" spans="1:14" ht="21.95" customHeight="1" x14ac:dyDescent="0.25">
      <c r="A19" s="8">
        <v>12</v>
      </c>
      <c r="B19" s="18" t="s">
        <v>20</v>
      </c>
      <c r="C19" s="16">
        <v>6975.4</v>
      </c>
      <c r="D19" s="16">
        <f t="shared" si="3"/>
        <v>51792.980775000004</v>
      </c>
      <c r="E19" s="16">
        <v>5824.14</v>
      </c>
      <c r="F19" s="16">
        <v>14581.71</v>
      </c>
      <c r="G19" s="17">
        <f t="shared" si="4"/>
        <v>15310.7955</v>
      </c>
      <c r="H19" s="17">
        <f t="shared" si="4"/>
        <v>16076.335275000001</v>
      </c>
      <c r="I19" s="16">
        <f t="shared" si="5"/>
        <v>6794.7374348100002</v>
      </c>
      <c r="J19" s="16">
        <f t="shared" si="6"/>
        <v>340.71219000000002</v>
      </c>
      <c r="K19" s="16">
        <f t="shared" si="0"/>
        <v>2047.2720839999999</v>
      </c>
      <c r="L19" s="16">
        <f t="shared" si="1"/>
        <v>2149.6356882</v>
      </c>
      <c r="M19" s="16">
        <f t="shared" si="2"/>
        <v>2257.1174726100003</v>
      </c>
    </row>
    <row r="20" spans="1:14" ht="21.95" customHeight="1" x14ac:dyDescent="0.25">
      <c r="A20" s="8">
        <v>13</v>
      </c>
      <c r="B20" s="18" t="s">
        <v>21</v>
      </c>
      <c r="C20" s="16">
        <v>5806</v>
      </c>
      <c r="D20" s="16">
        <f t="shared" si="3"/>
        <v>22875.615000000002</v>
      </c>
      <c r="E20" s="16">
        <v>4300.2</v>
      </c>
      <c r="F20" s="16">
        <v>6090.3</v>
      </c>
      <c r="G20" s="17">
        <f t="shared" si="4"/>
        <v>6394.8150000000005</v>
      </c>
      <c r="H20" s="16">
        <v>6090.3</v>
      </c>
      <c r="I20" s="16">
        <f t="shared" si="5"/>
        <v>2859.549966</v>
      </c>
      <c r="J20" s="16">
        <f t="shared" si="6"/>
        <v>251.56169999999997</v>
      </c>
      <c r="K20" s="16">
        <f t="shared" si="0"/>
        <v>855.07812000000001</v>
      </c>
      <c r="L20" s="16">
        <f t="shared" si="1"/>
        <v>897.83202600000004</v>
      </c>
      <c r="M20" s="16">
        <f t="shared" si="2"/>
        <v>855.07812000000001</v>
      </c>
    </row>
    <row r="21" spans="1:14" ht="21.95" customHeight="1" x14ac:dyDescent="0.25">
      <c r="A21" s="8"/>
      <c r="B21" s="3" t="s">
        <v>23</v>
      </c>
      <c r="C21" s="9">
        <f t="shared" ref="C21:M21" si="7">SUM(C8:C20)</f>
        <v>131863.11739130435</v>
      </c>
      <c r="D21" s="9">
        <f t="shared" si="7"/>
        <v>508239.81042302068</v>
      </c>
      <c r="E21" s="9">
        <f t="shared" si="7"/>
        <v>67615.665415895666</v>
      </c>
      <c r="F21" s="9">
        <f t="shared" si="7"/>
        <v>139967.77184999999</v>
      </c>
      <c r="G21" s="9">
        <f t="shared" si="7"/>
        <v>146966.16044250003</v>
      </c>
      <c r="H21" s="9">
        <f t="shared" si="7"/>
        <v>153690.212714625</v>
      </c>
      <c r="I21" s="9">
        <f t="shared" si="7"/>
        <v>65819.146385830245</v>
      </c>
      <c r="J21" s="9">
        <f t="shared" si="7"/>
        <v>3955.5164268298959</v>
      </c>
      <c r="K21" s="9">
        <f t="shared" si="7"/>
        <v>19651.475167739998</v>
      </c>
      <c r="L21" s="9">
        <f t="shared" si="7"/>
        <v>20634.048926127005</v>
      </c>
      <c r="M21" s="9">
        <f t="shared" si="7"/>
        <v>21578.105865133351</v>
      </c>
    </row>
    <row r="22" spans="1:14" ht="7.5" customHeight="1" x14ac:dyDescent="0.25">
      <c r="A22" s="21"/>
      <c r="B22" s="22"/>
      <c r="C22" s="23"/>
      <c r="D22" s="23"/>
      <c r="E22" s="24"/>
      <c r="F22" s="24"/>
      <c r="G22" s="24"/>
      <c r="H22" s="24"/>
      <c r="I22" s="24"/>
      <c r="J22" s="24"/>
      <c r="K22" s="24"/>
      <c r="L22" s="24"/>
      <c r="M22" s="24"/>
    </row>
    <row r="23" spans="1:14" ht="53.25" customHeight="1" x14ac:dyDescent="0.25">
      <c r="A23" s="40" t="s">
        <v>27</v>
      </c>
      <c r="B23" s="41"/>
      <c r="C23" s="41"/>
      <c r="D23" s="41"/>
      <c r="E23" s="41"/>
      <c r="F23" s="41"/>
      <c r="G23" s="41"/>
      <c r="H23" s="41"/>
      <c r="I23" s="41"/>
      <c r="J23" s="41"/>
      <c r="K23" s="41"/>
      <c r="L23" s="41"/>
      <c r="M23" s="41"/>
    </row>
    <row r="24" spans="1:14" ht="15.75" x14ac:dyDescent="0.25">
      <c r="H24" s="10"/>
      <c r="J24" s="42" t="s">
        <v>29</v>
      </c>
      <c r="K24" s="43"/>
      <c r="L24" s="43"/>
      <c r="M24" s="43"/>
      <c r="N24" s="10"/>
    </row>
    <row r="25" spans="1:14" s="11" customFormat="1" x14ac:dyDescent="0.2">
      <c r="A25" s="31"/>
      <c r="B25" s="31"/>
      <c r="C25" s="2"/>
      <c r="D25" s="2"/>
      <c r="F25" s="4"/>
      <c r="H25" s="12"/>
      <c r="N25" s="12"/>
    </row>
  </sheetData>
  <mergeCells count="14">
    <mergeCell ref="A1:M1"/>
    <mergeCell ref="A25:B25"/>
    <mergeCell ref="A4:A7"/>
    <mergeCell ref="B4:B7"/>
    <mergeCell ref="C4:C7"/>
    <mergeCell ref="A2:M2"/>
    <mergeCell ref="D6:D7"/>
    <mergeCell ref="E6:H6"/>
    <mergeCell ref="D4:H5"/>
    <mergeCell ref="I4:M5"/>
    <mergeCell ref="I6:I7"/>
    <mergeCell ref="J6:M6"/>
    <mergeCell ref="A23:M23"/>
    <mergeCell ref="J24:M24"/>
  </mergeCells>
  <phoneticPr fontId="3" type="noConversion"/>
  <printOptions horizontalCentered="1"/>
  <pageMargins left="0" right="0" top="0.75" bottom="0.75" header="0.2" footer="0.19"/>
  <pageSetup paperSize="9"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Dự kiến cao tuổi</vt:lpstr>
      <vt:lpstr>Dự kiến hộ gia đình</vt:lpstr>
      <vt:lpstr>'Dự kiến cao tuổi'!Print_Area</vt:lpstr>
      <vt:lpstr>'Dự kiến hộ gia đình'!Print_Area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2017-06-19T09:11:05Z</cp:lastPrinted>
  <dcterms:created xsi:type="dcterms:W3CDTF">2006-09-16T00:00:00Z</dcterms:created>
  <dcterms:modified xsi:type="dcterms:W3CDTF">2017-07-06T07:33:02Z</dcterms:modified>
</cp:coreProperties>
</file>