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9440" windowHeight="7785" tabRatio="938" activeTab="13"/>
  </bookViews>
  <sheets>
    <sheet name="Toàn tỉnh" sheetId="1" r:id="rId1"/>
    <sheet name="TP Ha Tinh" sheetId="2" r:id="rId2"/>
    <sheet name="TX Hong Linh" sheetId="3" r:id="rId3"/>
    <sheet name="TX Kỳ Anh" sheetId="4" r:id="rId4"/>
    <sheet name="Nghi Xuân" sheetId="5" r:id="rId5"/>
    <sheet name="Thạch Hà" sheetId="6" r:id="rId6"/>
    <sheet name="Cẩm Xuyên" sheetId="7" r:id="rId7"/>
    <sheet name="Hương Sơn" sheetId="8" r:id="rId8"/>
    <sheet name="Đức Thọ" sheetId="9" r:id="rId9"/>
    <sheet name="Kỳ Anh" sheetId="10" r:id="rId10"/>
    <sheet name="Huong Khe" sheetId="11" r:id="rId11"/>
    <sheet name="Vũ Quang" sheetId="12" r:id="rId12"/>
    <sheet name="Lộc Hà" sheetId="13" r:id="rId13"/>
    <sheet name="Văn bản 84" sheetId="14" r:id="rId14"/>
    <sheet name="Văn bản 141" sheetId="15" r:id="rId15"/>
  </sheets>
  <definedNames>
    <definedName name="_xlnm.Print_Area" localSheetId="0">'Toàn tỉnh'!$A$1:$O$26</definedName>
    <definedName name="_xlnm.Print_Titles" localSheetId="6">'Cẩm Xuyên'!$6:$8</definedName>
    <definedName name="_xlnm.Print_Titles" localSheetId="8">'Đức Thọ'!$5:$9</definedName>
    <definedName name="_xlnm.Print_Titles" localSheetId="10">'Huong Khe'!$5:$7</definedName>
    <definedName name="_xlnm.Print_Titles" localSheetId="7">'Hương Sơn'!$5:$7</definedName>
    <definedName name="_xlnm.Print_Titles" localSheetId="9">'Kỳ Anh'!$5:$7</definedName>
    <definedName name="_xlnm.Print_Titles" localSheetId="12">'Lộc Hà'!$5:$7</definedName>
    <definedName name="_xlnm.Print_Titles" localSheetId="1">'TP Ha Tinh'!$6:$8</definedName>
    <definedName name="_xlnm.Print_Titles" localSheetId="2">'TX Hong Linh'!$6:$8</definedName>
    <definedName name="_xlnm.Print_Titles" localSheetId="3">'TX Kỳ Anh'!$5:$7</definedName>
    <definedName name="_xlnm.Print_Titles" localSheetId="11">'Vũ Quang'!$5:$7</definedName>
    <definedName name="_xlnm.Print_Titles">#N/A</definedName>
  </definedNames>
  <calcPr fullCalcOnLoad="1"/>
</workbook>
</file>

<file path=xl/sharedStrings.xml><?xml version="1.0" encoding="utf-8"?>
<sst xmlns="http://schemas.openxmlformats.org/spreadsheetml/2006/main" count="835" uniqueCount="441">
  <si>
    <t>STT</t>
  </si>
  <si>
    <t>RPH</t>
  </si>
  <si>
    <t>LUA</t>
  </si>
  <si>
    <t>Đất khác</t>
  </si>
  <si>
    <t>Ghi chú</t>
  </si>
  <si>
    <t>Tổng</t>
  </si>
  <si>
    <t>NS TƯ</t>
  </si>
  <si>
    <t>NS tỉnh</t>
  </si>
  <si>
    <t>NS huyện</t>
  </si>
  <si>
    <t>NS xã</t>
  </si>
  <si>
    <t>Tên công trình, dự án</t>
  </si>
  <si>
    <t>Doanh nghiệp</t>
  </si>
  <si>
    <t>Địa điểm</t>
  </si>
  <si>
    <t>Diện tích thu hồi đất (ha)</t>
  </si>
  <si>
    <t>NS TW</t>
  </si>
  <si>
    <t>(3)=(4)+(5)+(6)+(7)</t>
  </si>
  <si>
    <t>(9)=(10)+....+.(14)</t>
  </si>
  <si>
    <t>Tên huyện</t>
  </si>
  <si>
    <t>Tổng diện tích thu hồi đất (ha)</t>
  </si>
  <si>
    <t>Thị xã Hồng Lĩnh</t>
  </si>
  <si>
    <t>Thành phố Hà Tĩnh</t>
  </si>
  <si>
    <t>Hương Khê</t>
  </si>
  <si>
    <t>Hương Sơn</t>
  </si>
  <si>
    <t>Kỳ Anh</t>
  </si>
  <si>
    <t>Nghi Xuân</t>
  </si>
  <si>
    <t>Vũ Quang</t>
  </si>
  <si>
    <t>Đức Thọ</t>
  </si>
  <si>
    <t>Lộc Hà</t>
  </si>
  <si>
    <t>Thạch Hà</t>
  </si>
  <si>
    <t xml:space="preserve">Tên công trình, dự án  </t>
  </si>
  <si>
    <t>Số dự án cần thu hồi đất</t>
  </si>
  <si>
    <t xml:space="preserve">Đất khác
</t>
  </si>
  <si>
    <t>Khái toán kinh phí thực hiện Bồi thường, GPMB (tỷ đồng)</t>
  </si>
  <si>
    <t>(9)=(10)+...+(14)</t>
  </si>
  <si>
    <t>Sử dụng từ các loại đất</t>
  </si>
  <si>
    <t>Nguồn kinh phí thực hiện</t>
  </si>
  <si>
    <t>Thị xã Kỳ Anh</t>
  </si>
  <si>
    <t>Cẩm Xuyên</t>
  </si>
  <si>
    <t>NS TP</t>
  </si>
  <si>
    <t>Phường Văn Yên</t>
  </si>
  <si>
    <t>Đất sinh hoạt cộng đồng</t>
  </si>
  <si>
    <t>Đất thủy lợi</t>
  </si>
  <si>
    <t>I</t>
  </si>
  <si>
    <t>Đất ở</t>
  </si>
  <si>
    <t>NS Thị xã</t>
  </si>
  <si>
    <t>II</t>
  </si>
  <si>
    <t>III</t>
  </si>
  <si>
    <t>Đất cụm công nghiệp</t>
  </si>
  <si>
    <t>IV</t>
  </si>
  <si>
    <t>Đất giao thông</t>
  </si>
  <si>
    <t>V</t>
  </si>
  <si>
    <t>VI</t>
  </si>
  <si>
    <t>VII</t>
  </si>
  <si>
    <t>Đất công trình năng lượng</t>
  </si>
  <si>
    <t>VIII</t>
  </si>
  <si>
    <t>Diện tích 
thu hồi đất (ha)</t>
  </si>
  <si>
    <t>Khái toán 
kinh phí 
thực hiện 
bồi thường, 
GPMB (tỷ đồng)</t>
  </si>
  <si>
    <t>NSTW</t>
  </si>
  <si>
    <t>Doanh 
nghiệp</t>
  </si>
  <si>
    <t>(1)</t>
  </si>
  <si>
    <t>(2)</t>
  </si>
  <si>
    <t>(3=4+…
+7)</t>
  </si>
  <si>
    <t>(4)</t>
  </si>
  <si>
    <t>(5)</t>
  </si>
  <si>
    <t>(6)</t>
  </si>
  <si>
    <t>(7)</t>
  </si>
  <si>
    <t>(8)</t>
  </si>
  <si>
    <t>(9=10+…
+14)</t>
  </si>
  <si>
    <t>(10)</t>
  </si>
  <si>
    <t>(11)</t>
  </si>
  <si>
    <t>(12)</t>
  </si>
  <si>
    <t>(13)</t>
  </si>
  <si>
    <t>(14)</t>
  </si>
  <si>
    <t>(15)</t>
  </si>
  <si>
    <t>Mở rộng khuôn viên UBND xã</t>
  </si>
  <si>
    <t>Đất cơ sở giáo dục</t>
  </si>
  <si>
    <t>Thị trấn Xuân An</t>
  </si>
  <si>
    <t>Đất trụ sở cơ quan nhà nước</t>
  </si>
  <si>
    <t>Mở rộng khuôn viên trường mầm non</t>
  </si>
  <si>
    <t>Đất bải thải, xử lý chất thải</t>
  </si>
  <si>
    <t>Đất trụ sở cơ quan</t>
  </si>
  <si>
    <t>Ghi 
chú</t>
  </si>
  <si>
    <t>Xã Đức Bồng</t>
  </si>
  <si>
    <t>Mở rộng trường Mầm Non</t>
  </si>
  <si>
    <t>(9)=(10)+..(14)</t>
  </si>
  <si>
    <t>(3)=(4)+...+(7)</t>
  </si>
  <si>
    <t>Đất thể dục thể thao</t>
  </si>
  <si>
    <t xml:space="preserve">   Đất bãi thải, xử lý chất thải</t>
  </si>
  <si>
    <t>(3)=(4)+...(7)</t>
  </si>
  <si>
    <t xml:space="preserve">Địa điểm </t>
  </si>
  <si>
    <t xml:space="preserve">Tổng </t>
  </si>
  <si>
    <t xml:space="preserve">Sử dụng từ các loại đất </t>
  </si>
  <si>
    <t xml:space="preserve">Nguồn kinh phí thực hiện </t>
  </si>
  <si>
    <t>(4)=(5)+....+(8)</t>
  </si>
  <si>
    <t>Thôn Hòa Bình, xã Nam Hương</t>
  </si>
  <si>
    <t>Thôn Quý Linh, xã Thạch Xuân</t>
  </si>
  <si>
    <t>Đất
 khác</t>
  </si>
  <si>
    <t>NS 
tỉnh</t>
  </si>
  <si>
    <t>Địa điểm (đến thôn, xóm, khối phố)</t>
  </si>
  <si>
    <t>RĐD</t>
  </si>
  <si>
    <t>Tổng cộng</t>
  </si>
  <si>
    <t xml:space="preserve"> Quyết định số 3707/QĐ-UBND ngày 23/9/2015 của UBND tỉnh về việc phê duyệt điều chỉnh Dự án Hợp phần Bồi thường, hỗ trợ TĐC Công trình HTTL Ngàn Trươi Cẩm Trang</t>
  </si>
  <si>
    <t>Khái toán kinh phí thực hiện Bồi thường, GPMB 
(tỷ đồng)</t>
  </si>
  <si>
    <t>NS
 TW</t>
  </si>
  <si>
    <t>NS
 tỉnh</t>
  </si>
  <si>
    <t>NS 
thị xã</t>
  </si>
  <si>
    <t>NS (xã,
phường)</t>
  </si>
  <si>
    <t>Kỳ Thịnh</t>
  </si>
  <si>
    <t>NS
 huyện</t>
  </si>
  <si>
    <t>NS
 xã</t>
  </si>
  <si>
    <t>Bãi tập kết rác thải</t>
  </si>
  <si>
    <t xml:space="preserve">Quyết định số 6581/QĐ-UBND ngày 18/11/2015 của UBND huyện Đức Thọ
 </t>
  </si>
  <si>
    <t>CỦA TỈNH HÀ TĨNH</t>
  </si>
  <si>
    <t>CỦA  THÀNH PHỐ HÀ TĨNH</t>
  </si>
  <si>
    <t>CỦA  THỊ XÃ HỒNG LĨNH</t>
  </si>
  <si>
    <t>CỦA  THỊ XÃ KỲ ANH</t>
  </si>
  <si>
    <t>CỦA  HUYỆN NGHI XUÂN</t>
  </si>
  <si>
    <t>CỦA HUYỆN CẨM XUYÊN</t>
  </si>
  <si>
    <t>CỦA HUYỆN HƯƠNG SƠN</t>
  </si>
  <si>
    <t>CỦA HUYỆN ĐỨC THỌ</t>
  </si>
  <si>
    <t>CỦA HUYỆN KỲ ANH</t>
  </si>
  <si>
    <t>CỦA HUYỆN HƯƠNG KHÊ</t>
  </si>
  <si>
    <t>CỦA HUYỆN VŨ QUANG</t>
  </si>
  <si>
    <t>CỦA HUYỆN LỘC HÀ</t>
  </si>
  <si>
    <t>CỦA  HUYỆN THẠCH HÀ</t>
  </si>
  <si>
    <t>Sử dụng từ các loại đất (ha)</t>
  </si>
  <si>
    <t xml:space="preserve">Địa điểm (Thôn.., xã....)             </t>
  </si>
  <si>
    <t>Nguồn kinh phí thực hiện (tỷ đồng)</t>
  </si>
  <si>
    <t xml:space="preserve">Căn cứ
 pháp lý
</t>
  </si>
  <si>
    <t>RDD</t>
  </si>
  <si>
    <t>Quy hoạch đất ở dân cư</t>
  </si>
  <si>
    <t>Hòa Lạc, Cẩm Thịnh</t>
  </si>
  <si>
    <t>QĐ số 292/QĐ-UBND ngày 21/01/2011 của UBND huyện</t>
  </si>
  <si>
    <t>Địa điểm (thôn, xóm)</t>
  </si>
  <si>
    <t>Căn cứ pháp lý</t>
  </si>
  <si>
    <t>QH đất ở Cựa Đinh</t>
  </si>
  <si>
    <t>TDP 7, thị trấn</t>
  </si>
  <si>
    <t>TDP 1, thị trấn</t>
  </si>
  <si>
    <t>QH đất ở xen dắm đất ở tổ dân phố 1</t>
  </si>
  <si>
    <t>QH dân cư Ngã Tư Trỗ</t>
  </si>
  <si>
    <t>Phú Quý, xã Đức Nhân</t>
  </si>
  <si>
    <t>QH đất ở 1 thông Trung Văn Minh</t>
  </si>
  <si>
    <t>Trung Văn Minh, xã Yên Hồ</t>
  </si>
  <si>
    <t>QH đất ở khu vực Vạn Phúc Đông cũ</t>
  </si>
  <si>
    <t>xã Trường Sơn</t>
  </si>
  <si>
    <t>QH đất ở khu vực (Vùng đập Hầm cầu)</t>
  </si>
  <si>
    <t>Thọ Tường, xã Liên Minh</t>
  </si>
  <si>
    <t>Quy hoạch nhà văn hóa thôn Đông Dũng</t>
  </si>
  <si>
    <t>Đông Dũng, xã Đức Dũng</t>
  </si>
  <si>
    <t>Quy hoạch đất ở xen dắm
 trong khu dân cư</t>
  </si>
  <si>
    <t>Thôn Trung Khánh
Trung Bắc, Trung Đông, xã Trung Lễ</t>
  </si>
  <si>
    <t>QH đất ở thôn Thượng Lĩnh</t>
  </si>
  <si>
    <t>Thượng Lĩnh, xã Đức Hòa</t>
  </si>
  <si>
    <t>Quy hoạch đất ở xen dắm</t>
  </si>
  <si>
    <t>Phúc Hòa, xã Đức Đồng</t>
  </si>
  <si>
    <t>Đồng Vịnh, xã Đức Đồng</t>
  </si>
  <si>
    <t>QH nhà văn hóa cộng đồng</t>
  </si>
  <si>
    <t>Vĩnh Đại, xã Đức Vĩnh</t>
  </si>
  <si>
    <t>Đường Hà Linh, Hương Thủy, Hương Giang, Lộc yên, Hương Đô, Phúc Trạch (đoạn km 15+642,72 -km 25+252,86)</t>
  </si>
  <si>
    <t>Hương Đô</t>
  </si>
  <si>
    <t>Lộc Yên</t>
  </si>
  <si>
    <t>Đầu tư xây dựng nhà trực/chốt vận hành điện lực</t>
  </si>
  <si>
    <t>Hương Lâm</t>
  </si>
  <si>
    <t>Phương Điền</t>
  </si>
  <si>
    <t>Phúc Trach</t>
  </si>
  <si>
    <t>Hương Thủy</t>
  </si>
  <si>
    <t>Kè Lộc Yên</t>
  </si>
  <si>
    <t>Sơn Lễ</t>
  </si>
  <si>
    <t>Phố Châu</t>
  </si>
  <si>
    <t>Sơn Diệm</t>
  </si>
  <si>
    <t>Đất xây dựng cơ sở giáo dục - đào tạo</t>
  </si>
  <si>
    <t>Đất cụm công nghiệp (đồng Huyện Đội - xã Sơn lễ</t>
  </si>
  <si>
    <t xml:space="preserve">QĐ số 1294/QĐ-UBND ngày 24/5/2016 của UBND tỉnh </t>
  </si>
  <si>
    <t>QH nhà máy thủy điện Hương Sơn 2</t>
  </si>
  <si>
    <t>Sơn Kim 1</t>
  </si>
  <si>
    <t>Thôn Tân Giang, xã Kỳ Giang</t>
  </si>
  <si>
    <t>Quy hoạch đất ở vùng Cồn Đung</t>
  </si>
  <si>
    <t>Thôn Trung Thượng, xã Kỳ Tân</t>
  </si>
  <si>
    <t>Đường trục Chính Liên khu vực - Đường 70m
(bổ sung Kỳ Phú)</t>
  </si>
  <si>
    <t>xã Kỳ Phú</t>
  </si>
  <si>
    <t>Củng cố, nâng cấp đề Kỳ Hải</t>
  </si>
  <si>
    <t>xã Kỳ Hải</t>
  </si>
  <si>
    <t>Đường cứu hộ hồ chứa nước Mạc Khê và phát triển vùng Đất Đỏ - Thầu Đâu</t>
  </si>
  <si>
    <t>xã Kỳ Giang</t>
  </si>
  <si>
    <t>Nhà trực vận hành lưới điện</t>
  </si>
  <si>
    <t>xã Kỳ Tiến</t>
  </si>
  <si>
    <t>Thạch Bằng</t>
  </si>
  <si>
    <t>Đấu giá quyền sử dụng đất ở vùng Tỉnh lộ 9 thôn Đồng Sơn</t>
  </si>
  <si>
    <t>Mai Phụ</t>
  </si>
  <si>
    <t>Quyết định 3134/UBND huyện ngày 18/8/2015của UBND huyện</t>
  </si>
  <si>
    <t>QH đất ở vùng cựa ông Thiệu</t>
  </si>
  <si>
    <t>Quyết định 711/UBND huyện ngày 15/4/2016 của UBND huyện</t>
  </si>
  <si>
    <t>QH đất ở vùng Đồng Ao thôn Hà Ân</t>
  </si>
  <si>
    <t>Thạch Mỹ</t>
  </si>
  <si>
    <t>Công văn số 451/UBND -KTHT ngày 11/4/2016 của UBND huyện</t>
  </si>
  <si>
    <t>Phù Lưu</t>
  </si>
  <si>
    <t>Tân Lộc</t>
  </si>
  <si>
    <t>Hộ Độ</t>
  </si>
  <si>
    <t>Bình Lộc</t>
  </si>
  <si>
    <t>Mở rộng khuôn viên trường Tiểu học Bình Lộc Thôn 2</t>
  </si>
  <si>
    <t>Mở rộng khuôn viên trường Tiểu học T. Thống Nhất</t>
  </si>
  <si>
    <t>An Lộc</t>
  </si>
  <si>
    <t>Đường GTNT xã Thạch Bằng</t>
  </si>
  <si>
    <t>Kênh tiêu ung Con Mua-Cựa Miêu Tân Thượng</t>
  </si>
  <si>
    <t>Kênh tiêu Tân Lộc- Bình Lộc</t>
  </si>
  <si>
    <t>Đường, kênh tiêu thiên thịnh lối ma Kim Tân</t>
  </si>
  <si>
    <t xml:space="preserve">QH Trụ sở UBND xã Đông Châu </t>
  </si>
  <si>
    <t xml:space="preserve">Mỡ rông khuôn viên UBND xã Hồng Lạc </t>
  </si>
  <si>
    <t>Thạch Châu</t>
  </si>
  <si>
    <t>QH mở rộng khu trung tâm xã</t>
  </si>
  <si>
    <t>Xây dưng sân thể thao xã T. Chân Thành</t>
  </si>
  <si>
    <t>QH nhà văn hóa thôn Đồng Sơn</t>
  </si>
  <si>
    <t>QH nhà văn hóa thôn Mai Lâm</t>
  </si>
  <si>
    <t>Quyết định 94/QĐ-UBND 26/1/2016 của UBND huyện LH</t>
  </si>
  <si>
    <t>QH Nhà VH Thái Hòa</t>
  </si>
  <si>
    <t>QH sân chơi đền làng Thái Hòa</t>
  </si>
  <si>
    <t>QH Nhà VH Đông Châu</t>
  </si>
  <si>
    <t>QH Nhà VH Thanh Mỹ</t>
  </si>
  <si>
    <t>QH NVH thôn Tân Trung</t>
  </si>
  <si>
    <t>QH mở rộng Nghĩa Trang cồn dai thôn Đồng Sơn</t>
  </si>
  <si>
    <t>Công văn số 1571/UBND ngày 31/12/2015 của UBND huyện LH</t>
  </si>
  <si>
    <t>Khu đô thị Xuân An</t>
  </si>
  <si>
    <t>Xây dựng, cải tạo, chống quá tải lưới điện huyện Nghi Xuân - Tỉnh Hà Tĩnh năm 2016 gồm: Thị trấn Xuân An - Xã Xuân Thành - Xã Cổ Đạm</t>
  </si>
  <si>
    <t>Thị trấn Xuân An, xã Xuân Thành, Cổ Đạm</t>
  </si>
  <si>
    <t>Xây dựng mạch vòng cấp điện cho TGNX chống quá tải và nâng cao độ tin cậy lưới điện huyện Nghi Xuân</t>
  </si>
  <si>
    <t>Thị trấn Xuân An, xã Xuân Giang, Thị trấn Nghi Xuân, xã Tiên Điền, Xuân Viên</t>
  </si>
  <si>
    <t>Xây dựng chống quá tải lưới điện huyện Nghi Xuân, tỉnh Hà Tĩnh năm 2016 gồm: Xã Xuân Hải, Xuân Trường</t>
  </si>
  <si>
    <t>Xã Xuân Hải, Xuân Trường</t>
  </si>
  <si>
    <t>Chống quá tải và nâng cao độ tin cậy cung cấp điện huyện Nghi Xuân</t>
  </si>
  <si>
    <t>Thị trấn Xuân An, Xuân Hồng</t>
  </si>
  <si>
    <t>Xây dựng trạm 110 KV huyện Nghi Xuân</t>
  </si>
  <si>
    <t>TT Xuân An, Xuân Hồng, Xuân Lam</t>
  </si>
  <si>
    <t>Tæng</t>
  </si>
  <si>
    <t>Thôn Tri Lễ, xã Thạch Kênh</t>
  </si>
  <si>
    <t>Thôn Chi Lưu, xã Thạch Kênh</t>
  </si>
  <si>
    <t>Thôn Kỳ Phong, Liên Vinh, xã Thạch Đài</t>
  </si>
  <si>
    <t>Mở rộng khuôn viên trường
 tiểu học</t>
  </si>
  <si>
    <t>Mở rộng SVĐ xã</t>
  </si>
  <si>
    <t>Mở rộng SVĐ Xóm 18</t>
  </si>
  <si>
    <t>Xóm 18, xã Thạch Tân</t>
  </si>
  <si>
    <t>Mở rộng SVĐ thôn</t>
  </si>
  <si>
    <t>Dự án đường vào trung tâm xã</t>
  </si>
  <si>
    <t>Thôn thống nhất, Hòa Bình, Việt Yên, xã Nam Hương</t>
  </si>
  <si>
    <t>Đường Tỉnh lộ 20 đi Quốc lộ 1A</t>
  </si>
  <si>
    <t>Thôn Đại Đồng, xã Thạch Long</t>
  </si>
  <si>
    <t>Đường Tỉnh lộ 20 đi trục xã 01</t>
  </si>
  <si>
    <t>Thôn Đan Trung, Hội Cát,
 xã Thạch Long</t>
  </si>
  <si>
    <t>Dự án đập Đợi</t>
  </si>
  <si>
    <t>Đất năng lượng</t>
  </si>
  <si>
    <t>Xây dựng và cải tạo lưới điện huyện Thạch Hà, thị xã Hồng Lĩnh, tỉnh Hà Tĩnh</t>
  </si>
  <si>
    <t>Thôn Quý Linh, Đồng Sơn, Đồng Xuân, xã Thạch Xuân</t>
  </si>
  <si>
    <t>Xây dựng trạm biến áp và đường dây điện vận hành tràn xả lũ, cống lấy nước số 01,02 và Hệ thống điện chiếu sáng đập Khe Xai</t>
  </si>
  <si>
    <t>Nhà văn hóa thôn</t>
  </si>
  <si>
    <t>Nhà văn hóa thôn Liên Phố, xã Thạch Hội</t>
  </si>
  <si>
    <t>Nhà văn hóa thôn Bắc Thai, xã Thạch Hội</t>
  </si>
  <si>
    <t>Nhà văn hóa thôn Phúc Thanh, xã Thạch Khê</t>
  </si>
  <si>
    <t>Nhà văn hóa thôn Thanh Lan, xã Thạch Khê</t>
  </si>
  <si>
    <t>Nhà văn hóa thôn Trung Trinh, xã Việt Xuyên</t>
  </si>
  <si>
    <t>Thôn Thượng Nguyên, 
xã Thạch Kênh</t>
  </si>
  <si>
    <t>Thôn Đại Long, 
xã Thạch Ngọc</t>
  </si>
  <si>
    <t xml:space="preserve">
Căn cứ
 pháp lý
</t>
  </si>
  <si>
    <t>Diện tích thu hồi đất</t>
  </si>
  <si>
    <t>(9)=(10)+....+(14)</t>
  </si>
  <si>
    <t>Mở rộng Quốc lộ IA</t>
  </si>
  <si>
    <t>xã Thạch Bình</t>
  </si>
  <si>
    <t>Quyết định 2589/QĐ-BGTVT ngày 21/7/2015 của Bộ Giao thông vận tải</t>
  </si>
  <si>
    <t>Mở thông đường Ngõ 5 đường Trung Tiết</t>
  </si>
  <si>
    <t>Tổ 14, phường Bắc Hà</t>
  </si>
  <si>
    <t>Văn bản số 862/UBND-QLĐT ngày 04/5/2016 của UBND thành phố Hà Tĩnh</t>
  </si>
  <si>
    <t>Nâng cấp, mở rộng Đường giao thông ngõ 64 đường Nguyễn Xí, TP Hà Tĩnh</t>
  </si>
  <si>
    <t>Tổ dân phố 6, P. Hà Huy Tập</t>
  </si>
  <si>
    <t>Đường Vành đai nghĩa trang</t>
  </si>
  <si>
    <t>0,02</t>
  </si>
  <si>
    <t>Thôn Liên Hà, xã Thạch Hạ</t>
  </si>
  <si>
    <t>0,6</t>
  </si>
  <si>
    <t>QĐ số  171/QĐ-UBND ngày 02/02/2016 của UBND TPHT</t>
  </si>
  <si>
    <t>Đường Xuân Diệu kéo dài đoạn từ đường vành đai khu đô thị Bắc đến đường Ngô Quyền</t>
  </si>
  <si>
    <t>Phường Nguyễn Du, xã Thạch Trung- thành phố Hà Tĩnh</t>
  </si>
  <si>
    <t>821/QĐ-UBND ngày 28/4/2014 của UBND thành phố Hà Tĩnh về việc phê duyệt dự án ĐTXD</t>
  </si>
  <si>
    <t>Đường Nguyễn Công Trứ đoạn từ đường Phan Đình Phùng đến đường Hải Thượng Lãn Ông</t>
  </si>
  <si>
    <t>Phường Bắc Hà, Phường Tân Giang- thành phố Hà Tĩnh</t>
  </si>
  <si>
    <t>3739/QĐ-UBND ngày 25/12/2008 của UBND tỉnh Hà Tĩnh về việc phê duyệt dự án ĐTXD</t>
  </si>
  <si>
    <t>Đường giao thông liên thôn  đường Huy Lung đến ngọ Quyền Loan</t>
  </si>
  <si>
    <t>Đông Tiến, Hồng Hà, xã Thạch Trung</t>
  </si>
  <si>
    <t>Văn bản số 66/UBND-TCKH ngày 13/01/2015 của UBND thành phố HÀ Tĩnh</t>
  </si>
  <si>
    <t>Đường Ngõ 141- đường Nguyễn Xí- phường Hà Huy Tập- thành phố Hà Tĩnh</t>
  </si>
  <si>
    <t>Phường Huy Huy Tập- thành phố Hà Tĩnh
Xã Thạch Tân- huyện Thạch Hà</t>
  </si>
  <si>
    <t>Đường phía Nam Tỉnh đội</t>
  </si>
  <si>
    <t>Phường Nguyễn Du, thành phố Hà Tĩnh</t>
  </si>
  <si>
    <t>Đường nối từ đường Quang Trung đến đường Ngô Quyền (qua chợ đầu mối Thạch Trung)</t>
  </si>
  <si>
    <t>Xã Thạch Trung- thành phố Hà Tĩnh</t>
  </si>
  <si>
    <t>Quy hoạch xen dắm dân cư thôn Bình Minh</t>
  </si>
  <si>
    <t>Thôn Bình Minh</t>
  </si>
  <si>
    <t>Số 1117/UBND-QLĐT ngày 30-5-2016</t>
  </si>
  <si>
    <t>Quy hoạch xen dắm dân cư thôn Bình Lý</t>
  </si>
  <si>
    <t>Thôn Bình Lý</t>
  </si>
  <si>
    <t>Quy hoạch xen dắm dân cư thôn Tây Bắc</t>
  </si>
  <si>
    <t>Thôn Tây Bắc</t>
  </si>
  <si>
    <t xml:space="preserve">Quy hoạch  xen dăm khu dân cư TDP 6 </t>
  </si>
  <si>
    <t>TDP6, P. Nguyễn Du</t>
  </si>
  <si>
    <t>Công văn 629/UBND-TNMT ngày 29/3/2016</t>
  </si>
  <si>
    <t>Quy hoạch  xen dăm khu dân cư TDP 7</t>
  </si>
  <si>
    <t>TDP7, P. Nguyễn Du</t>
  </si>
  <si>
    <t>Khu dân cư Cầu Ngan</t>
  </si>
  <si>
    <t>Thôn Liên Thanh; Tân Học, xã Thạch Hạ</t>
  </si>
  <si>
    <t>8,0</t>
  </si>
  <si>
    <t>QĐ số  1101/QĐ-UBND ngày 05/7/2012 của UBND TPHT.
Đã được HĐND tỉnh phê duyệt Danh mục, công trình xin chuyển mục đích sử dụng đất trong năm 2015 tại Nghị quyết số 116/2014/NQ-HĐND ngày 20/12/2014.</t>
  </si>
  <si>
    <t>Hạ tầng khu dân cư Miệu Nấp</t>
  </si>
  <si>
    <t>2629/QĐ-UBND ngày 26/8/2009 của UBND tỉnh Hà Tĩnh về việc phê duyệt dự án ĐTXD</t>
  </si>
  <si>
    <t>Khu dân cư Đồng Xay</t>
  </si>
  <si>
    <t>Thanh Phú, xã Thạch Trung</t>
  </si>
  <si>
    <t>Văn bản số 629/UBND-TNMT ngày 29/03/2016 của UBND thành phố HÀ Tĩnh</t>
  </si>
  <si>
    <t>Khu dân cư Đập Rậm</t>
  </si>
  <si>
    <t>Liên Phú,  xã Thạch Trung</t>
  </si>
  <si>
    <t>Quyết định số 532/QĐ-UBND ngày 23/03/2015 của UBND thành phố Hà Tĩnh</t>
  </si>
  <si>
    <t>Đất giáo dục đào tạo</t>
  </si>
  <si>
    <t>Đoài Thịnh,  xã Thạch Trung</t>
  </si>
  <si>
    <t>Tiêu chí NTM</t>
  </si>
  <si>
    <t>Mở rộng khuôn viên trường THCS</t>
  </si>
  <si>
    <t>Mương thủy lợi SIRDP</t>
  </si>
  <si>
    <t>Nam Phú, Trung phú, Đức Phú, xã Thạch Trung</t>
  </si>
  <si>
    <t>Quyết định số 321/QĐ-UBND ngày 03/12/2012 của UBND tỉnh Hà Tĩnh</t>
  </si>
  <si>
    <t>Nâng cấp đê phía Tây bờ tả sông Phủ đoạn từ cầu Nủi cũ đến cầu Nủi mới</t>
  </si>
  <si>
    <t>Xã Thạch Tân- huyện Thạch Hà</t>
  </si>
  <si>
    <t>2344/QĐ-UBND ngày 19/6/2015 của UBND tỉnh Hà Tĩnh</t>
  </si>
  <si>
    <t>Đất văn hóa sinh hoạt cộng đồng</t>
  </si>
  <si>
    <t>Chuyển sân bóng Tuy Hòa</t>
  </si>
  <si>
    <t>Tổ dân phố Tuy Hòa</t>
  </si>
  <si>
    <t>Mở rộng khuyên viên nhà văn hóa xóm Bắc Quang</t>
  </si>
  <si>
    <t>Bắc Quang,  xã Thạch Trung</t>
  </si>
  <si>
    <t>Trung tâm văn hóa thành phố Hà Tĩnh</t>
  </si>
  <si>
    <t>Phường Văn Yên- thành phố Hà Tĩnh</t>
  </si>
  <si>
    <t>Đất tôn giáo - tín ngưỡng</t>
  </si>
  <si>
    <t>Chùa Khang Quý</t>
  </si>
  <si>
    <t>Bắc Quý</t>
  </si>
  <si>
    <t>QH do UBND Tỉnh ký ngày 23/11/2015</t>
  </si>
  <si>
    <t>Xây dựng công trình năng lượng</t>
  </si>
  <si>
    <t>Chuyển đấu nối chữ T thành chuyển tiếp 
trên các đường dây 110kV giai đoạn 2 - KV2</t>
  </si>
  <si>
    <t>xã Thạch Trung</t>
  </si>
  <si>
    <t>Quyết định số 3845/QĐ-EVN NPC ngày 06/11/2015 của Tổng công ty Điện lực miền Bắc về việc phê duyệt báo cáo nghiên cứu khả thi đầu tư xây dựng công trình dự án: Chuyển đấu nối chữ T thành chuyển tiếp trên các đường dây 110kV - giai đoạn 2 - khu vực 2</t>
  </si>
  <si>
    <t>Địa điểm (thôn, xứ đồng, xã)</t>
  </si>
  <si>
    <t>Nguồn kinh phí thực hiện  (tỷ đồng)</t>
  </si>
  <si>
    <t>NS cấp xã</t>
  </si>
  <si>
    <t>Hạ tầng kỹ thuật TDP Ngọc Sơn, phường Đức Thuận (khu dân cư khối 7,8 cũ giai đoạn 2)</t>
  </si>
  <si>
    <t>TDP Ngọc Sơn, phường Đức Thuận</t>
  </si>
  <si>
    <t>QĐ số 40/QĐ-UBND ngày 19/01/2016 của UBND thị xã HL về phê duyệt chủ trương đầu tư</t>
  </si>
  <si>
    <t>Hạ tầng kỹ thuật TDP 3, phường Đậu Liêu (giai đoạn 2)</t>
  </si>
  <si>
    <t>TDP 3, phường Đậu Liệu</t>
  </si>
  <si>
    <t>QĐ số 39/QĐ-UBND ngày 19/01/2016 của UBND thị xã HL về phê duyệt chủ trương đầu tư</t>
  </si>
  <si>
    <t>Hạ tầng kỹ thuật phía Tây Trung tâm Giáo dục thường xuyên - Hướng nghiệp dạy nghề Hồng Lĩnh</t>
  </si>
  <si>
    <t>TDP 8, phường Nam Hồng</t>
  </si>
  <si>
    <t>Công văn số 203/UBND ngày 16/3/2016 của UBND thị xã Hồng Lĩnh về việc giao nhiệm vụ lập quy hoạch tỷ lệ 1/500; lập dự án đầu tư</t>
  </si>
  <si>
    <t>Quy hoạch khu dân cư vùng Đầu Dinh – TDP Trung Lý, Tiên Sơn</t>
  </si>
  <si>
    <t>Xứ đồng: Đầu Dinh, P. Trung Lương</t>
  </si>
  <si>
    <t>Số 788/QĐ-UBND, ngày 26/3/2014 của UBND tỉnh</t>
  </si>
  <si>
    <t>Quy hoạch khu dân cư vùng Biền Trửa – TDP Tuần Cầu</t>
  </si>
  <si>
    <t>Xứ đồng: Biền Trửa, P. Trung Lương</t>
  </si>
  <si>
    <t>Mở rộng đường Minh Khai</t>
  </si>
  <si>
    <t>TDP 10, phường Bắc Hồng</t>
  </si>
  <si>
    <t>Mở rộng đường Lê Hữu Trác</t>
  </si>
  <si>
    <t>TDP 8, phường Bắc Hồng</t>
  </si>
  <si>
    <t>Mở rộng đường Bình Lạng</t>
  </si>
  <si>
    <t>TDP 5, phường Bắc Hồng</t>
  </si>
  <si>
    <t>Công trình chống quá tải, cải tạo lưới điện thị xã Hồng Lĩnh, huyện  Đức Thọ của Công ty Điện lực Hà Tĩnh</t>
  </si>
  <si>
    <t>Phường Trung Lương và phường Đức Thuận</t>
  </si>
  <si>
    <t>Công trình chống quá tải, cải tạo lưới điện thị xã Hồng Lĩnh, huyện Thạch Hà của Công ty Điện lực Hà Tĩnh</t>
  </si>
  <si>
    <t>Phường Trung Lương và xã Thuận Lộc</t>
  </si>
  <si>
    <t>Trụ sở Kho bạc Nhà nước thị xã Hồng Lĩnh</t>
  </si>
  <si>
    <t>Phường Nam Hồng</t>
  </si>
  <si>
    <t>Quyết định số 1379/QĐ-UBND ngày 02/6/2016 của UBND tỉnh Hà Tĩnh</t>
  </si>
  <si>
    <t>Dự án kết cấu hạ tầng kỹ thuật cho thuê của Công ty TNHH thương mại dịch vụ xây dựng Tâm Vinh</t>
  </si>
  <si>
    <t>Đường vuốt dân sinh Cầu Đồng Văn</t>
  </si>
  <si>
    <t>Căn cứ Quyết định 3344/QĐ-UBND ngày 25/10/2013 của UBND tỉnh Hà Tĩnh về việc phê duyệt điều chỉnh Dự án đầu tư xây dựng công trình Cầu Đồng Văn, huyện Vũ Quang, tỉnh Hà Tĩnh</t>
  </si>
  <si>
    <t>Công trình di dời đường dây  35KV phục vụ giải phóng mặt bằng xây dựng Tràn xã lũ Hói trí địa phận xã Hương Minh thuộc Dự án Hệ thống thuỷ lợi Ngàn trươi - Cẩm trang</t>
  </si>
  <si>
    <t>Thôn Hợp Lợi, Hợp Đức và Hợp Lý xã Hương Minh</t>
  </si>
  <si>
    <t>Giao thông thôn 3 điểm đầu ông Bình điểm cuối ông Toàn</t>
  </si>
  <si>
    <t>Xã Sơn Thọ</t>
  </si>
  <si>
    <t>Quyết định số 1153/QĐ-UBND ngày 12/4/2016 của UBND huyện Vũ Quang về việc điều chỉnh Quy hoạch nông thôn mới xã Sơn Thọ</t>
  </si>
  <si>
    <t>Đường giao thông thôn 6 điểm đầu ông Hội điểm cuối ông Thịnh</t>
  </si>
  <si>
    <t xml:space="preserve">Trạm điện thôn 1 </t>
  </si>
  <si>
    <t>Trạm điện thôn 6</t>
  </si>
  <si>
    <t>Nhà trực vận hành Điện</t>
  </si>
  <si>
    <t>Xã Đức Giang</t>
  </si>
  <si>
    <t>Bưu điện Chợ Bộng</t>
  </si>
  <si>
    <t xml:space="preserve">Địa điểm
 </t>
  </si>
  <si>
    <t>(3)=(4)+(5)</t>
  </si>
  <si>
    <t>Huyện Thạch Hà</t>
  </si>
  <si>
    <t>Phúc Lạc Viên - Đài hóa thân hoàn vũ Hà Tĩnh</t>
  </si>
  <si>
    <t>Xã Bắc Sơn</t>
  </si>
  <si>
    <t>Quyết định số 91/QĐ-UBND
 ngày 08/01/2016 của UBND tỉnh</t>
  </si>
  <si>
    <t>Trung tâm dạy nghề và Hỗ trợ Nông dân tỉnh Hà Tĩnh</t>
  </si>
  <si>
    <t>Quyết định số 1114-QĐ/HNDTW ngày 16/11/2015 của Trung ương hội nông dân Việt Nam</t>
  </si>
  <si>
    <t>Kênh chuyển dòng đập dâng Vũ Quang</t>
  </si>
  <si>
    <t>TDP 5, TT. Vũ Quang</t>
  </si>
  <si>
    <t xml:space="preserve">Quyết định số 21/QĐ-BQLDA ngày 18/01/2016 của Ban quản lý dự án Ngàn Trươi - Cẩm Trang tỉnh
</t>
  </si>
  <si>
    <t>Kè thượng lưu đập dâng Vũ Quang</t>
  </si>
  <si>
    <t>Quyết định số 1076/QĐ-UBND ngày 12/4/2012 của UBND tỉnh về việc phê duyệt quy hoạch chi tiết (tỷ lệ 1/500) xây dựng Khu đô thị Xuân An</t>
  </si>
  <si>
    <t>Văn bản số 1511/UBND-TM ngày 13/4/2015 của UBND tỉnh về việc nâng cấp, cải tạo đường dây 35kV đi qua thị trấn Xuân An, xã Xuân Giang, huyện Nghi Xuân</t>
  </si>
  <si>
    <t>(16)</t>
  </si>
  <si>
    <t>Đất khu đô thị</t>
  </si>
  <si>
    <t xml:space="preserve">
Căn cứ pháp lý
</t>
  </si>
  <si>
    <t>Nhà máy xử lý rác thải</t>
  </si>
  <si>
    <t xml:space="preserve">Mở rộng trường tiểu học Thị Trấn </t>
  </si>
  <si>
    <t>QĐ 3898/QĐ-UBND ngày 25/5/2015 của UBND huyện</t>
  </si>
  <si>
    <t>Số 4655/QĐ-UBND ngày 28/12/2011 của UBND huyện</t>
  </si>
  <si>
    <t>Số 7409/QĐ-UBND ngày 16/12/2015 của UBND huyện</t>
  </si>
  <si>
    <t>Văn bản số 9683/BKHĐT-KTĐPLT ngày 30/10/2015 của Bộ Kế hoạch và Đầu tư</t>
  </si>
  <si>
    <t>Quyết định số 3418/QĐ-UBND ngày 01/9/2015 của UBND tỉnh</t>
  </si>
  <si>
    <t>QĐ số 333/QĐ-EVNNNPC ngày 04/02/2016 của Tổng công ty điện lực</t>
  </si>
  <si>
    <t xml:space="preserve">Văn bản số 1957/UBND-NL2 ngày 11/5/2016 của UBND tỉnh </t>
  </si>
  <si>
    <t>Đất bưu chính, viễn thông</t>
  </si>
  <si>
    <t>Đất thể thao</t>
  </si>
  <si>
    <t>Đất nghĩa trang, nghĩa địa</t>
  </si>
  <si>
    <t xml:space="preserve">Địa điểm    </t>
  </si>
  <si>
    <t>Chỉnh trang đô thị (Tập Đoàn FLC)</t>
  </si>
  <si>
    <t xml:space="preserve">PHỤ LỤC 1.15: DANH MỤC CÔNG TRÌNH, DỰ ÁN CẦN THU HỒI ĐẤT ĐÃ ĐƯỢC THƯỜNG TRỰC HĐND TỈNH CHẤP THUẬN 
TẠI VĂN BẢN SỐ 141/HĐND NGÀY 22/4/2016 </t>
  </si>
  <si>
    <t>Văn bản chấp thuận số 84/HĐND ngày 17/3/2016 của TT HĐND tỉnh</t>
  </si>
  <si>
    <t>Văn bản chấp thuận số 141/HĐND ngày 22/4/2016 của TT HĐND tỉnh</t>
  </si>
  <si>
    <t>P. Nguyễn Du</t>
  </si>
  <si>
    <t>Công viên Nam Hà (công ty FLC)</t>
  </si>
  <si>
    <t>Đất Chợ, Trung tâm dịch vụ thương mại và Khu dân cư vùng Hồ Mạ (Đính chính, bổ sung diện tích)</t>
  </si>
  <si>
    <t>PHỤ LỤC 1.1: TỔNG HỢP DANH MỤC CÁC CÔNG TRÌNH, DỰ ÁN CẦN THU HỒI ĐẤT (BỔ SUNG) 6 THÁNG CUỐI NĂM 2016</t>
  </si>
  <si>
    <t xml:space="preserve">PHỤ LỤC 1.14: DANH MỤC CÔNG TRÌNH, DỰ ÁN CẦN THU HỒI ĐẤT ĐÃ ĐƯỢC THƯỜNG TRỰC HĐND TỈNH CHẤP THUẬN 
TẠI VĂN BẢN SỐ 84/HĐND NGÀY 17/3/2016 </t>
  </si>
  <si>
    <t>PHỤ LỤC 1.2: TỔNG HỢP DANH MỤC CÁC CÔNG TRÌNH, DỰ ÁN CẦN THU HỒI ĐẤT (BỔ SUNG) 6 THÁNG CUỐI NĂM 2016</t>
  </si>
  <si>
    <t>PHỤ LỤC 1.3: TỔNG HỢP DANH MỤC CÁC CÔNG TRÌNH, DỰ ÁN CẦN THU HỒI ĐẤT (BỔ SUNG) 6 THÁNG CUỐI NĂM 2016</t>
  </si>
  <si>
    <t>PHỤ LỤC 1.4: TỔNG HỢP DANH MỤC CÁC CÔNG TRÌNH, DỰ ÁN CẦN THU HỒI ĐẤT (BỔ SUNG) 6 THÁNG CUỐI NĂM 2016</t>
  </si>
  <si>
    <t>PHỤ LỤC 1.5: TỔNG HỢP DANH MỤC CÁC CÔNG TRÌNH, DỰ ÁN CẦN THU HỒI ĐẤT (BỔ SUNG) 6 THÁNG CUỐI NĂM 2016</t>
  </si>
  <si>
    <t>PHỤ LỤC 1.6: TỔNG HỢP DANH MỤC CÁC CÔNG TRÌNH, DỰ ÁN CẦN THU HỒI ĐẤT (BỔ SUNG) 6 THÁNG CUỐI NĂM 2016</t>
  </si>
  <si>
    <t xml:space="preserve">PHỤ LỤC 1.7: DANH MỤC CÁC CÔNG TRÌNH, DỰ ÁN CẦN THU HỒI ĐẤT (BỔ SUNG) 6 THÁNG CUỐI NĂM 2016 </t>
  </si>
  <si>
    <t xml:space="preserve">PHỤ LỤC 1.8: DANH MỤC CÁC CÔNG TRÌNH, DỰ ÁN CẦN THU HỒI ĐẤT (BỔ SUNG) 6 THÁNG CUỐI NĂM 2016 </t>
  </si>
  <si>
    <t xml:space="preserve">PHỤ LỤC 1.9: DANH MỤC CÁC CÔNG TRÌNH, DỰ ÁN CẦN THU HỒI ĐẤT (BỔ SUNG) 6 THÁNG CUỐI NĂM 2016 </t>
  </si>
  <si>
    <t xml:space="preserve">PHỤ LỤC 1.10: DANH MỤC CÁC CÔNG TRÌNH, DỰ ÁN CẦN THU HỒI ĐẤT (BỔ SUNG) 6 THÁNG CUỐI NĂM 2016 </t>
  </si>
  <si>
    <t xml:space="preserve">PHỤ LỤC 1.11: DANH MỤC CÁC CÔNG TRÌNH, DỰ ÁN CẦN THU HỒI ĐẤT (BỔ SUNG) 6 THÁNG CUỐI NĂM 2016 </t>
  </si>
  <si>
    <t xml:space="preserve">PHỤ LỤC 1.12: DANH MỤC CÁC CÔNG TRÌNH, DỰ ÁN CẦN THU HỒI ĐẤT (BỔ SUNG) 6 THÁNG CUỐI NĂM 2016 </t>
  </si>
  <si>
    <t xml:space="preserve">PHỤ LỤC 1.13: DANH MỤC CÁC CÔNG TRÌNH, DỰ ÁN CẦN THU HỒI ĐẤT (BỔ SUNG) 6 THÁNG CUỐI NĂM 2016 </t>
  </si>
  <si>
    <t>(Kèm theo Tờ trình số            /UBND - NL2 ngày         /6/2016 của UBND tỉnh)</t>
  </si>
  <si>
    <r>
      <t>(Kèm theo Tờ trình số            /UBND - NL</t>
    </r>
    <r>
      <rPr>
        <i/>
        <vertAlign val="subscript"/>
        <sz val="12"/>
        <rFont val="Times New Roman"/>
        <family val="1"/>
      </rPr>
      <t>2</t>
    </r>
    <r>
      <rPr>
        <i/>
        <sz val="12"/>
        <rFont val="Times New Roman"/>
        <family val="1"/>
      </rPr>
      <t xml:space="preserve"> ngày         /6/2016 của UBND tỉnh)</t>
    </r>
  </si>
  <si>
    <t>ỦY BAN NHÂN DÂN TỈNH</t>
  </si>
  <si>
    <r>
      <t>(Kèm theo Tờ trình số            /UBND - NL</t>
    </r>
    <r>
      <rPr>
        <i/>
        <vertAlign val="subscript"/>
        <sz val="13"/>
        <rFont val="Times New Roman"/>
        <family val="1"/>
      </rPr>
      <t>2</t>
    </r>
    <r>
      <rPr>
        <i/>
        <sz val="13"/>
        <rFont val="Times New Roman"/>
        <family val="1"/>
      </rPr>
      <t xml:space="preserve"> ngày         /6/2016 của UBND tỉnh)</t>
    </r>
  </si>
  <si>
    <t xml:space="preserve">ỦY BAN NHÂN DÂN TỈNH </t>
  </si>
  <si>
    <r>
      <t>(Kèm theo Tờ trình số            /UBND - NL</t>
    </r>
    <r>
      <rPr>
        <i/>
        <vertAlign val="subscript"/>
        <sz val="13"/>
        <rFont val="Times New Roman"/>
        <family val="1"/>
      </rPr>
      <t xml:space="preserve">2 </t>
    </r>
    <r>
      <rPr>
        <i/>
        <sz val="13"/>
        <rFont val="Times New Roman"/>
        <family val="1"/>
      </rPr>
      <t>ngày         /6/2016 của UBND tỉnh)</t>
    </r>
  </si>
</sst>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0"/>
    <numFmt numFmtId="181" formatCode="0.00;[Red]0.00"/>
    <numFmt numFmtId="182" formatCode="0.000"/>
    <numFmt numFmtId="183" formatCode="0.0000"/>
    <numFmt numFmtId="184" formatCode="#,##0.000"/>
    <numFmt numFmtId="185" formatCode="0;[Red]0"/>
    <numFmt numFmtId="186" formatCode="_(* #,##0_);_(* \(#,##0\);_(* &quot;-&quot;??_);_(@_)"/>
    <numFmt numFmtId="187" formatCode="#,##0.000_);\(#,##0.000\)"/>
    <numFmt numFmtId="188" formatCode="0_);\(0\)"/>
    <numFmt numFmtId="189" formatCode="0.0_);\(0.0\)"/>
    <numFmt numFmtId="190" formatCode="0.00_);\(0.00\)"/>
    <numFmt numFmtId="191" formatCode="#,##0.0"/>
    <numFmt numFmtId="192" formatCode="#,##0;[Red]#,##0"/>
    <numFmt numFmtId="193" formatCode="#,##0.00;[Red]#,##0.00"/>
    <numFmt numFmtId="194" formatCode="0.000_);\(0.000\)"/>
    <numFmt numFmtId="195" formatCode="_(* #,##0.0_);_(* \(#,##0.0\);_(* &quot;-&quot;??_);_(@_)"/>
  </numFmts>
  <fonts count="93">
    <font>
      <sz val="10"/>
      <name val="Arial"/>
      <family val="0"/>
    </font>
    <font>
      <u val="single"/>
      <sz val="12"/>
      <color indexed="36"/>
      <name val="Times New Roman"/>
      <family val="1"/>
    </font>
    <font>
      <b/>
      <sz val="12"/>
      <name val="Arial"/>
      <family val="2"/>
    </font>
    <font>
      <u val="single"/>
      <sz val="10"/>
      <color indexed="12"/>
      <name val="Arial"/>
      <family val="2"/>
    </font>
    <font>
      <sz val="8"/>
      <name val="Arial"/>
      <family val="2"/>
    </font>
    <font>
      <sz val="12"/>
      <name val="Times New Roman"/>
      <family val="1"/>
    </font>
    <font>
      <b/>
      <sz val="12"/>
      <name val="Times New Roman"/>
      <family val="1"/>
    </font>
    <font>
      <b/>
      <sz val="10"/>
      <name val="Times New Roman"/>
      <family val="1"/>
    </font>
    <font>
      <sz val="10"/>
      <name val="Times New Roman"/>
      <family val="1"/>
    </font>
    <font>
      <sz val="11"/>
      <name val="Times New Roman"/>
      <family val="1"/>
    </font>
    <font>
      <i/>
      <sz val="12"/>
      <name val="Times New Roman"/>
      <family val="1"/>
    </font>
    <font>
      <sz val="9"/>
      <name val="Times New Roman"/>
      <family val="1"/>
    </font>
    <font>
      <sz val="8"/>
      <name val="Times New Roman"/>
      <family val="1"/>
    </font>
    <font>
      <sz val="11"/>
      <name val="Arial"/>
      <family val="2"/>
    </font>
    <font>
      <sz val="12"/>
      <name val="Arial"/>
      <family val="2"/>
    </font>
    <font>
      <sz val="12"/>
      <name val=".VnTime"/>
      <family val="2"/>
    </font>
    <font>
      <b/>
      <sz val="10"/>
      <name val="Arial"/>
      <family val="2"/>
    </font>
    <font>
      <sz val="12"/>
      <name val=".VnArial"/>
      <family val="2"/>
    </font>
    <font>
      <sz val="14"/>
      <name val="Times New Roman"/>
      <family val="1"/>
    </font>
    <font>
      <i/>
      <sz val="13"/>
      <name val="Times New Roman"/>
      <family val="1"/>
    </font>
    <font>
      <b/>
      <sz val="14"/>
      <name val="Times New Roman"/>
      <family val="1"/>
    </font>
    <font>
      <i/>
      <sz val="13"/>
      <name val="Arial"/>
      <family val="2"/>
    </font>
    <font>
      <b/>
      <sz val="9"/>
      <name val="Times New Roman"/>
      <family val="1"/>
    </font>
    <font>
      <sz val="7"/>
      <name val="Times New Roman"/>
      <family val="1"/>
    </font>
    <font>
      <sz val="9"/>
      <name val="Arial"/>
      <family val="2"/>
    </font>
    <font>
      <b/>
      <sz val="9"/>
      <name val="Arial"/>
      <family val="2"/>
    </font>
    <font>
      <b/>
      <sz val="7"/>
      <name val=".VnArial"/>
      <family val="2"/>
    </font>
    <font>
      <b/>
      <sz val="8"/>
      <name val="Times New Roman"/>
      <family val="1"/>
    </font>
    <font>
      <b/>
      <sz val="10"/>
      <color indexed="8"/>
      <name val="Times New Roman"/>
      <family val="1"/>
    </font>
    <font>
      <sz val="8"/>
      <color indexed="8"/>
      <name val="Times New Roman"/>
      <family val="1"/>
    </font>
    <font>
      <sz val="10"/>
      <color indexed="8"/>
      <name val="Times New Roman"/>
      <family val="1"/>
    </font>
    <font>
      <b/>
      <sz val="12"/>
      <color indexed="8"/>
      <name val="Times New Roman"/>
      <family val="1"/>
    </font>
    <font>
      <b/>
      <sz val="10"/>
      <color indexed="8"/>
      <name val="Arial"/>
      <family val="2"/>
    </font>
    <font>
      <b/>
      <sz val="8"/>
      <color indexed="8"/>
      <name val="Times New Roman"/>
      <family val="1"/>
    </font>
    <font>
      <b/>
      <sz val="8"/>
      <name val="Arial"/>
      <family val="2"/>
    </font>
    <font>
      <sz val="10"/>
      <name val=".VnTime"/>
      <family val="2"/>
    </font>
    <font>
      <b/>
      <sz val="10"/>
      <name val=".VnTime"/>
      <family val="2"/>
    </font>
    <font>
      <b/>
      <sz val="10"/>
      <name val=".VnArial"/>
      <family val="2"/>
    </font>
    <font>
      <b/>
      <sz val="7"/>
      <name val="Arial"/>
      <family val="2"/>
    </font>
    <font>
      <i/>
      <vertAlign val="subscript"/>
      <sz val="12"/>
      <name val="Times New Roman"/>
      <family val="1"/>
    </font>
    <font>
      <i/>
      <vertAlign val="subscript"/>
      <sz val="13"/>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sz val="10"/>
      <color indexed="63"/>
      <name val="Times New Roman"/>
      <family val="1"/>
    </font>
    <font>
      <sz val="10"/>
      <color indexed="8"/>
      <name val="Arial"/>
      <family val="2"/>
    </font>
    <font>
      <sz val="10"/>
      <color indexed="60"/>
      <name val="Arial"/>
      <family val="2"/>
    </font>
    <font>
      <b/>
      <sz val="10"/>
      <color indexed="60"/>
      <name val="Arial"/>
      <family val="2"/>
    </font>
    <font>
      <sz val="10"/>
      <color indexed="10"/>
      <name val="Times New Roman"/>
      <family val="1"/>
    </font>
    <font>
      <sz val="6"/>
      <name val="Times New Roman"/>
      <family val="1"/>
    </font>
    <font>
      <b/>
      <sz val="6"/>
      <name val=".VnArial"/>
      <family val="2"/>
    </font>
    <font>
      <b/>
      <sz val="11"/>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sz val="10"/>
      <color theme="1"/>
      <name val="Times New Roman"/>
      <family val="1"/>
    </font>
    <font>
      <b/>
      <sz val="10"/>
      <color theme="1"/>
      <name val="Times New Roman"/>
      <family val="1"/>
    </font>
    <font>
      <sz val="10"/>
      <color rgb="FF333333"/>
      <name val="Times New Roman"/>
      <family val="1"/>
    </font>
    <font>
      <sz val="10"/>
      <color theme="1"/>
      <name val="Arial"/>
      <family val="2"/>
    </font>
    <font>
      <sz val="10"/>
      <color rgb="FFC00000"/>
      <name val="Arial"/>
      <family val="2"/>
    </font>
    <font>
      <b/>
      <sz val="10"/>
      <color rgb="FFC00000"/>
      <name val="Arial"/>
      <family val="2"/>
    </font>
    <font>
      <b/>
      <sz val="10"/>
      <color theme="1"/>
      <name val="Arial"/>
      <family val="2"/>
    </font>
    <font>
      <sz val="10"/>
      <color rgb="FFFF0000"/>
      <name val="Times New Roman"/>
      <family val="1"/>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15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0"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9" fillId="25" borderId="0" applyNumberFormat="0" applyBorder="0" applyAlignment="0" applyProtection="0"/>
    <xf numFmtId="0" fontId="70" fillId="26" borderId="1" applyNumberFormat="0" applyAlignment="0" applyProtection="0"/>
    <xf numFmtId="0" fontId="71" fillId="27"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2" fillId="0" borderId="0" applyNumberFormat="0" applyFill="0" applyBorder="0" applyAlignment="0" applyProtection="0"/>
    <xf numFmtId="0" fontId="1" fillId="0" borderId="0" applyNumberFormat="0" applyFill="0" applyBorder="0" applyAlignment="0" applyProtection="0"/>
    <xf numFmtId="0" fontId="73" fillId="28" borderId="0" applyNumberFormat="0" applyBorder="0" applyAlignment="0" applyProtection="0"/>
    <xf numFmtId="0" fontId="2" fillId="0" borderId="3" applyNumberFormat="0" applyAlignment="0" applyProtection="0"/>
    <xf numFmtId="0" fontId="2" fillId="0" borderId="4">
      <alignment horizontal="left" vertical="center"/>
      <protection/>
    </xf>
    <xf numFmtId="0" fontId="74" fillId="0" borderId="5" applyNumberFormat="0" applyFill="0" applyAlignment="0" applyProtection="0"/>
    <xf numFmtId="0" fontId="75" fillId="0" borderId="6" applyNumberFormat="0" applyFill="0" applyAlignment="0" applyProtection="0"/>
    <xf numFmtId="0" fontId="76" fillId="0" borderId="7" applyNumberFormat="0" applyFill="0" applyAlignment="0" applyProtection="0"/>
    <xf numFmtId="0" fontId="76" fillId="0" borderId="0" applyNumberFormat="0" applyFill="0" applyBorder="0" applyAlignment="0" applyProtection="0"/>
    <xf numFmtId="0" fontId="3" fillId="0" borderId="0" applyNumberFormat="0" applyFill="0" applyBorder="0" applyAlignment="0" applyProtection="0"/>
    <xf numFmtId="0" fontId="77" fillId="29" borderId="1" applyNumberFormat="0" applyAlignment="0" applyProtection="0"/>
    <xf numFmtId="0" fontId="78" fillId="0" borderId="8" applyNumberFormat="0" applyFill="0" applyAlignment="0" applyProtection="0"/>
    <xf numFmtId="0" fontId="79" fillId="3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5" fillId="0" borderId="0">
      <alignment/>
      <protection/>
    </xf>
    <xf numFmtId="0" fontId="0" fillId="0" borderId="0">
      <alignment/>
      <protection/>
    </xf>
    <xf numFmtId="0" fontId="0" fillId="31" borderId="9" applyNumberFormat="0" applyFont="0" applyAlignment="0" applyProtection="0"/>
    <xf numFmtId="0" fontId="80" fillId="26" borderId="10" applyNumberFormat="0" applyAlignment="0" applyProtection="0"/>
    <xf numFmtId="9" fontId="0" fillId="0" borderId="0" applyFont="0" applyFill="0" applyBorder="0" applyAlignment="0" applyProtection="0"/>
    <xf numFmtId="0" fontId="81" fillId="0" borderId="0" applyNumberFormat="0" applyFill="0" applyBorder="0" applyAlignment="0" applyProtection="0"/>
    <xf numFmtId="0" fontId="82" fillId="0" borderId="11" applyNumberFormat="0" applyFill="0" applyAlignment="0" applyProtection="0"/>
    <xf numFmtId="0" fontId="83" fillId="0" borderId="0" applyNumberFormat="0" applyFill="0" applyBorder="0" applyAlignment="0" applyProtection="0"/>
  </cellStyleXfs>
  <cellXfs count="448">
    <xf numFmtId="0" fontId="0" fillId="0" borderId="0" xfId="0" applyAlignment="1">
      <alignment/>
    </xf>
    <xf numFmtId="0" fontId="0" fillId="0" borderId="0" xfId="0" applyFont="1" applyFill="1" applyAlignment="1">
      <alignment/>
    </xf>
    <xf numFmtId="0" fontId="8" fillId="0" borderId="12" xfId="0" applyFont="1" applyFill="1" applyBorder="1" applyAlignment="1">
      <alignment horizontal="left" vertical="center" wrapText="1"/>
    </xf>
    <xf numFmtId="188" fontId="12" fillId="0" borderId="12" xfId="0" applyNumberFormat="1" applyFont="1" applyBorder="1" applyAlignment="1">
      <alignment horizontal="center" vertical="center" wrapText="1"/>
    </xf>
    <xf numFmtId="2" fontId="7" fillId="0" borderId="12" xfId="0" applyNumberFormat="1" applyFont="1" applyFill="1" applyBorder="1" applyAlignment="1">
      <alignment horizontal="center" vertical="center" wrapText="1"/>
    </xf>
    <xf numFmtId="0" fontId="0" fillId="0" borderId="0" xfId="0" applyFont="1" applyFill="1" applyAlignment="1">
      <alignment horizontal="center"/>
    </xf>
    <xf numFmtId="0" fontId="0" fillId="0" borderId="0" xfId="0" applyFont="1" applyFill="1" applyAlignment="1">
      <alignment horizontal="left"/>
    </xf>
    <xf numFmtId="0" fontId="0" fillId="0" borderId="0" xfId="0" applyFont="1" applyFill="1" applyAlignment="1">
      <alignment/>
    </xf>
    <xf numFmtId="0" fontId="7" fillId="0" borderId="12"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9" fillId="0" borderId="0" xfId="0" applyFont="1" applyFill="1" applyAlignment="1">
      <alignment horizontal="left" vertical="center" wrapText="1"/>
    </xf>
    <xf numFmtId="0" fontId="9" fillId="0" borderId="0" xfId="0" applyFont="1" applyFill="1" applyBorder="1" applyAlignment="1">
      <alignment horizontal="center" vertical="center"/>
    </xf>
    <xf numFmtId="0" fontId="9" fillId="0" borderId="0" xfId="0" applyFont="1" applyFill="1" applyAlignment="1">
      <alignment horizontal="center" vertical="center"/>
    </xf>
    <xf numFmtId="0" fontId="9" fillId="0" borderId="0" xfId="0" applyFont="1" applyFill="1" applyAlignment="1">
      <alignment horizontal="center" vertical="center" wrapText="1"/>
    </xf>
    <xf numFmtId="0" fontId="11" fillId="32" borderId="0" xfId="0" applyNumberFormat="1" applyFont="1" applyFill="1" applyBorder="1" applyAlignment="1">
      <alignment horizontal="center" vertical="center" wrapText="1"/>
    </xf>
    <xf numFmtId="4" fontId="11" fillId="32" borderId="0" xfId="0" applyNumberFormat="1" applyFont="1" applyFill="1" applyBorder="1" applyAlignment="1">
      <alignment horizontal="center" vertical="center" wrapText="1"/>
    </xf>
    <xf numFmtId="0" fontId="11" fillId="32" borderId="0" xfId="0" applyNumberFormat="1" applyFont="1" applyFill="1" applyBorder="1" applyAlignment="1">
      <alignment horizontal="left" vertical="center" wrapText="1"/>
    </xf>
    <xf numFmtId="2" fontId="7" fillId="0" borderId="12" xfId="0" applyNumberFormat="1" applyFont="1" applyFill="1" applyBorder="1" applyAlignment="1">
      <alignment horizontal="center" vertical="center"/>
    </xf>
    <xf numFmtId="2" fontId="8" fillId="0" borderId="12" xfId="0" applyNumberFormat="1" applyFont="1" applyFill="1" applyBorder="1" applyAlignment="1">
      <alignment horizontal="center" vertical="center"/>
    </xf>
    <xf numFmtId="188" fontId="12" fillId="0" borderId="12" xfId="0" applyNumberFormat="1" applyFont="1" applyFill="1" applyBorder="1" applyAlignment="1">
      <alignment horizontal="center" vertical="center" wrapText="1"/>
    </xf>
    <xf numFmtId="0" fontId="9" fillId="0" borderId="0" xfId="0" applyFont="1" applyAlignment="1">
      <alignment horizontal="center"/>
    </xf>
    <xf numFmtId="188" fontId="23" fillId="0" borderId="12" xfId="0" applyNumberFormat="1" applyFont="1" applyFill="1" applyBorder="1" applyAlignment="1">
      <alignment horizontal="center" vertical="center" wrapText="1"/>
    </xf>
    <xf numFmtId="2" fontId="8" fillId="0" borderId="12" xfId="0" applyNumberFormat="1" applyFont="1" applyFill="1" applyBorder="1" applyAlignment="1">
      <alignment horizontal="left" vertical="center" wrapText="1"/>
    </xf>
    <xf numFmtId="0" fontId="14" fillId="0" borderId="0" xfId="0" applyFont="1" applyAlignment="1">
      <alignment horizontal="center" vertical="center"/>
    </xf>
    <xf numFmtId="0" fontId="24" fillId="0" borderId="0" xfId="0" applyFont="1" applyFill="1" applyAlignment="1">
      <alignment/>
    </xf>
    <xf numFmtId="186" fontId="22" fillId="0" borderId="0" xfId="73" applyNumberFormat="1" applyFont="1" applyAlignment="1">
      <alignment horizontal="center" vertical="center" wrapText="1"/>
      <protection/>
    </xf>
    <xf numFmtId="186" fontId="11" fillId="0" borderId="0" xfId="73" applyNumberFormat="1" applyFont="1" applyAlignment="1">
      <alignment horizontal="center" vertical="center" wrapText="1"/>
      <protection/>
    </xf>
    <xf numFmtId="0" fontId="22" fillId="0" borderId="12" xfId="0" applyFont="1" applyBorder="1" applyAlignment="1">
      <alignment horizontal="center" vertical="center" wrapText="1"/>
    </xf>
    <xf numFmtId="0" fontId="0" fillId="0" borderId="0" xfId="0" applyFont="1" applyFill="1" applyAlignment="1">
      <alignment horizontal="right"/>
    </xf>
    <xf numFmtId="2" fontId="0" fillId="0" borderId="0" xfId="0" applyNumberFormat="1" applyFont="1" applyFill="1" applyAlignment="1">
      <alignment horizontal="right"/>
    </xf>
    <xf numFmtId="0" fontId="22" fillId="0" borderId="12" xfId="0" applyFont="1" applyBorder="1" applyAlignment="1">
      <alignment horizontal="center" vertical="center"/>
    </xf>
    <xf numFmtId="2" fontId="8" fillId="0" borderId="12" xfId="0" applyNumberFormat="1" applyFont="1" applyFill="1" applyBorder="1" applyAlignment="1">
      <alignment horizontal="center" vertical="center" wrapText="1"/>
    </xf>
    <xf numFmtId="2" fontId="8" fillId="0" borderId="12" xfId="0" applyNumberFormat="1" applyFont="1" applyFill="1" applyBorder="1" applyAlignment="1">
      <alignment horizontal="center" vertical="center"/>
    </xf>
    <xf numFmtId="1" fontId="7" fillId="0" borderId="12" xfId="0" applyNumberFormat="1" applyFont="1" applyFill="1" applyBorder="1" applyAlignment="1">
      <alignment horizontal="center" vertical="center" wrapText="1"/>
    </xf>
    <xf numFmtId="0" fontId="0" fillId="0" borderId="0" xfId="0" applyAlignment="1">
      <alignment horizontal="center" vertical="center"/>
    </xf>
    <xf numFmtId="188" fontId="0" fillId="0" borderId="0" xfId="0" applyNumberFormat="1" applyAlignment="1">
      <alignment horizontal="center" vertical="center"/>
    </xf>
    <xf numFmtId="171" fontId="0" fillId="0" borderId="0" xfId="42" applyFont="1" applyAlignment="1">
      <alignment horizontal="center" vertical="center"/>
    </xf>
    <xf numFmtId="1" fontId="8" fillId="0" borderId="12" xfId="0" applyNumberFormat="1" applyFont="1" applyBorder="1" applyAlignment="1">
      <alignment horizontal="center" vertical="center"/>
    </xf>
    <xf numFmtId="2" fontId="0" fillId="0" borderId="0" xfId="0" applyNumberFormat="1" applyAlignment="1">
      <alignment horizontal="center" vertical="center"/>
    </xf>
    <xf numFmtId="0" fontId="84" fillId="0" borderId="0" xfId="0" applyFont="1" applyAlignment="1">
      <alignment horizontal="center" vertical="center"/>
    </xf>
    <xf numFmtId="2" fontId="84" fillId="0" borderId="0" xfId="0" applyNumberFormat="1" applyFont="1" applyAlignment="1">
      <alignment horizontal="center" vertical="center"/>
    </xf>
    <xf numFmtId="1" fontId="8" fillId="0" borderId="12" xfId="0" applyNumberFormat="1" applyFont="1" applyFill="1" applyBorder="1" applyAlignment="1">
      <alignment horizontal="center" vertical="center" wrapText="1"/>
    </xf>
    <xf numFmtId="0" fontId="0" fillId="0" borderId="0" xfId="0" applyFont="1" applyAlignment="1">
      <alignment horizontal="center" vertical="center"/>
    </xf>
    <xf numFmtId="2" fontId="0" fillId="0" borderId="0" xfId="0" applyNumberFormat="1" applyFont="1" applyAlignment="1">
      <alignment horizontal="center" vertical="center"/>
    </xf>
    <xf numFmtId="2" fontId="7" fillId="0" borderId="12" xfId="0" applyNumberFormat="1" applyFont="1" applyFill="1" applyBorder="1" applyAlignment="1">
      <alignment horizontal="center" vertical="center"/>
    </xf>
    <xf numFmtId="0" fontId="16" fillId="0" borderId="0" xfId="0" applyFont="1" applyAlignment="1">
      <alignment horizontal="center" vertical="center"/>
    </xf>
    <xf numFmtId="2" fontId="16" fillId="0" borderId="0" xfId="0" applyNumberFormat="1" applyFont="1" applyAlignment="1">
      <alignment horizontal="center" vertical="center"/>
    </xf>
    <xf numFmtId="1" fontId="0" fillId="0" borderId="0" xfId="0" applyNumberFormat="1" applyAlignment="1">
      <alignment horizontal="center" vertical="center"/>
    </xf>
    <xf numFmtId="0" fontId="7" fillId="0" borderId="12" xfId="0" applyFont="1" applyFill="1" applyBorder="1" applyAlignment="1">
      <alignment horizontal="right" vertical="center" wrapText="1"/>
    </xf>
    <xf numFmtId="0" fontId="13" fillId="0" borderId="0" xfId="0" applyFont="1" applyFill="1" applyAlignment="1">
      <alignment horizontal="center" vertical="center"/>
    </xf>
    <xf numFmtId="2" fontId="13" fillId="0" borderId="0" xfId="0" applyNumberFormat="1" applyFont="1" applyFill="1" applyAlignment="1">
      <alignment horizontal="center" vertical="center"/>
    </xf>
    <xf numFmtId="0" fontId="0" fillId="0" borderId="0" xfId="0" applyFont="1" applyFill="1" applyAlignment="1">
      <alignment horizontal="center" vertical="center"/>
    </xf>
    <xf numFmtId="0" fontId="24" fillId="0" borderId="0" xfId="0" applyFont="1" applyFill="1" applyAlignment="1">
      <alignment horizontal="center" vertical="center" wrapText="1"/>
    </xf>
    <xf numFmtId="2" fontId="24" fillId="0" borderId="0" xfId="0" applyNumberFormat="1" applyFont="1" applyFill="1" applyAlignment="1">
      <alignment horizontal="center" vertical="center" wrapText="1"/>
    </xf>
    <xf numFmtId="2" fontId="0" fillId="0" borderId="0" xfId="0" applyNumberFormat="1" applyFont="1" applyFill="1" applyAlignment="1">
      <alignment horizontal="center" vertical="center"/>
    </xf>
    <xf numFmtId="0" fontId="26" fillId="0" borderId="0" xfId="0" applyFont="1" applyAlignment="1">
      <alignment horizontal="center" vertical="center"/>
    </xf>
    <xf numFmtId="0" fontId="0" fillId="0" borderId="0" xfId="0" applyAlignment="1">
      <alignment horizontal="left" vertical="center"/>
    </xf>
    <xf numFmtId="0" fontId="22" fillId="0" borderId="0" xfId="73" applyFont="1" applyFill="1" applyAlignment="1">
      <alignment horizontal="center" vertical="center"/>
      <protection/>
    </xf>
    <xf numFmtId="0" fontId="9" fillId="0" borderId="0" xfId="0" applyFont="1" applyFill="1" applyAlignment="1">
      <alignment horizontal="left" vertical="center"/>
    </xf>
    <xf numFmtId="0" fontId="23" fillId="0" borderId="0" xfId="0" applyFont="1" applyFill="1" applyAlignment="1">
      <alignment horizontal="center" vertical="center"/>
    </xf>
    <xf numFmtId="0" fontId="23" fillId="0" borderId="0" xfId="0" applyFont="1" applyFill="1" applyAlignment="1" quotePrefix="1">
      <alignment horizontal="center" vertical="center"/>
    </xf>
    <xf numFmtId="0" fontId="18" fillId="0" borderId="0" xfId="0" applyFont="1" applyFill="1" applyAlignment="1">
      <alignment horizontal="center" vertical="center"/>
    </xf>
    <xf numFmtId="0" fontId="18" fillId="0" borderId="0" xfId="0" applyFont="1" applyFill="1" applyAlignment="1">
      <alignment horizontal="left" vertical="center"/>
    </xf>
    <xf numFmtId="0" fontId="20" fillId="0" borderId="0" xfId="0" applyFont="1" applyFill="1" applyAlignment="1">
      <alignment horizontal="left" vertical="center"/>
    </xf>
    <xf numFmtId="0" fontId="0" fillId="0" borderId="0" xfId="0" applyBorder="1" applyAlignment="1">
      <alignment horizontal="center" vertical="center"/>
    </xf>
    <xf numFmtId="0" fontId="11" fillId="32" borderId="0" xfId="0" applyFont="1" applyFill="1" applyAlignment="1">
      <alignment horizontal="center" vertical="center" wrapText="1"/>
    </xf>
    <xf numFmtId="0" fontId="23" fillId="32" borderId="0" xfId="0" applyFont="1" applyFill="1" applyAlignment="1">
      <alignment horizontal="center" vertical="center" wrapText="1"/>
    </xf>
    <xf numFmtId="0" fontId="23" fillId="32" borderId="0" xfId="0" applyNumberFormat="1" applyFont="1" applyFill="1" applyBorder="1" applyAlignment="1">
      <alignment horizontal="center" vertical="center" wrapText="1"/>
    </xf>
    <xf numFmtId="2" fontId="11" fillId="32" borderId="0" xfId="0" applyNumberFormat="1" applyFont="1" applyFill="1" applyBorder="1" applyAlignment="1">
      <alignment horizontal="center" vertical="center" wrapText="1"/>
    </xf>
    <xf numFmtId="0" fontId="0" fillId="0" borderId="0" xfId="0" applyFont="1" applyFill="1" applyAlignment="1">
      <alignment horizontal="left" vertical="center"/>
    </xf>
    <xf numFmtId="0" fontId="10" fillId="0" borderId="0" xfId="0" applyFont="1" applyFill="1" applyBorder="1" applyAlignment="1">
      <alignment horizontal="center" vertical="center" wrapText="1"/>
    </xf>
    <xf numFmtId="0" fontId="24" fillId="0" borderId="0" xfId="0" applyFont="1" applyFill="1" applyAlignment="1">
      <alignment horizontal="center" vertical="center"/>
    </xf>
    <xf numFmtId="0" fontId="13" fillId="0" borderId="0" xfId="0" applyFont="1" applyFill="1" applyAlignment="1">
      <alignment horizontal="left" vertical="center"/>
    </xf>
    <xf numFmtId="0" fontId="19" fillId="0" borderId="0" xfId="0" applyFont="1" applyAlignment="1">
      <alignment horizontal="center" vertical="center"/>
    </xf>
    <xf numFmtId="0" fontId="21" fillId="0" borderId="0" xfId="0" applyFont="1" applyFill="1" applyAlignment="1">
      <alignment horizontal="center" vertical="center"/>
    </xf>
    <xf numFmtId="0" fontId="11" fillId="0" borderId="0" xfId="73" applyFont="1" applyAlignment="1">
      <alignment horizontal="center" vertical="center"/>
      <protection/>
    </xf>
    <xf numFmtId="186" fontId="23" fillId="0" borderId="0" xfId="73" applyNumberFormat="1" applyFont="1" applyAlignment="1">
      <alignment horizontal="center" vertical="center" wrapText="1"/>
      <protection/>
    </xf>
    <xf numFmtId="0" fontId="23" fillId="0" borderId="0" xfId="73" applyFont="1" applyAlignment="1">
      <alignment horizontal="center" vertical="center"/>
      <protection/>
    </xf>
    <xf numFmtId="0" fontId="22" fillId="0" borderId="0" xfId="73" applyFont="1" applyAlignment="1">
      <alignment horizontal="center" vertical="center"/>
      <protection/>
    </xf>
    <xf numFmtId="0" fontId="18" fillId="0" borderId="0" xfId="73" applyFont="1" applyAlignment="1">
      <alignment horizontal="center" vertical="center"/>
      <protection/>
    </xf>
    <xf numFmtId="0" fontId="18" fillId="0" borderId="0" xfId="73" applyFont="1" applyAlignment="1">
      <alignment horizontal="left" vertical="center"/>
      <protection/>
    </xf>
    <xf numFmtId="0" fontId="13" fillId="0" borderId="0" xfId="0" applyFont="1" applyAlignment="1">
      <alignment horizontal="center" vertical="center"/>
    </xf>
    <xf numFmtId="2" fontId="13" fillId="0" borderId="0" xfId="0" applyNumberFormat="1" applyFont="1" applyAlignment="1">
      <alignment horizontal="center" vertical="center"/>
    </xf>
    <xf numFmtId="2" fontId="24" fillId="0" borderId="0" xfId="0" applyNumberFormat="1" applyFont="1" applyFill="1" applyAlignment="1">
      <alignment horizontal="center" vertical="center"/>
    </xf>
    <xf numFmtId="0" fontId="4" fillId="0" borderId="0" xfId="0" applyFont="1" applyAlignment="1">
      <alignment horizontal="center" vertical="center"/>
    </xf>
    <xf numFmtId="0" fontId="7" fillId="0" borderId="12" xfId="0" applyFont="1" applyFill="1" applyBorder="1" applyAlignment="1">
      <alignment horizontal="center" vertical="center" wrapText="1"/>
    </xf>
    <xf numFmtId="0" fontId="28" fillId="0" borderId="12" xfId="0" applyFont="1" applyFill="1" applyBorder="1" applyAlignment="1">
      <alignment horizontal="center" vertical="center" wrapText="1"/>
    </xf>
    <xf numFmtId="188" fontId="29" fillId="0" borderId="12" xfId="0" applyNumberFormat="1" applyFont="1" applyBorder="1" applyAlignment="1">
      <alignment horizontal="center" vertical="center" wrapText="1"/>
    </xf>
    <xf numFmtId="0" fontId="85" fillId="0" borderId="12" xfId="0" applyFont="1" applyBorder="1" applyAlignment="1">
      <alignment horizontal="left" vertical="center" wrapText="1"/>
    </xf>
    <xf numFmtId="0" fontId="85" fillId="0" borderId="12" xfId="0" applyFont="1" applyBorder="1" applyAlignment="1">
      <alignment vertical="center" wrapText="1"/>
    </xf>
    <xf numFmtId="0" fontId="8" fillId="0" borderId="12" xfId="0" applyNumberFormat="1" applyFont="1" applyFill="1" applyBorder="1" applyAlignment="1">
      <alignment vertical="center" wrapText="1"/>
    </xf>
    <xf numFmtId="188" fontId="8" fillId="0" borderId="12" xfId="0" applyNumberFormat="1" applyFont="1" applyBorder="1" applyAlignment="1">
      <alignment horizontal="left" vertical="center" wrapText="1"/>
    </xf>
    <xf numFmtId="4" fontId="8" fillId="0" borderId="12" xfId="148" applyNumberFormat="1" applyFont="1" applyFill="1" applyBorder="1" applyAlignment="1">
      <alignment horizontal="left" vertical="center" wrapText="1"/>
      <protection/>
    </xf>
    <xf numFmtId="0" fontId="8" fillId="0" borderId="12" xfId="149" applyFont="1" applyBorder="1" applyAlignment="1">
      <alignment horizontal="center" vertical="center" wrapText="1"/>
      <protection/>
    </xf>
    <xf numFmtId="0" fontId="8" fillId="0" borderId="12" xfId="0" applyNumberFormat="1" applyFont="1" applyFill="1" applyBorder="1" applyAlignment="1">
      <alignment horizontal="center" vertical="center" wrapText="1"/>
    </xf>
    <xf numFmtId="0" fontId="8" fillId="0" borderId="12" xfId="0" applyFont="1" applyBorder="1" applyAlignment="1">
      <alignment horizontal="left" vertical="center" wrapText="1"/>
    </xf>
    <xf numFmtId="0" fontId="8" fillId="0" borderId="12" xfId="0" applyFont="1" applyBorder="1" applyAlignment="1">
      <alignment horizontal="center" vertical="center" wrapText="1"/>
    </xf>
    <xf numFmtId="0" fontId="8" fillId="0" borderId="12" xfId="0" applyFont="1" applyBorder="1" applyAlignment="1">
      <alignment vertical="center" wrapText="1"/>
    </xf>
    <xf numFmtId="0" fontId="86" fillId="0" borderId="12" xfId="0" applyFont="1" applyBorder="1" applyAlignment="1">
      <alignment vertical="center" wrapText="1"/>
    </xf>
    <xf numFmtId="2" fontId="12" fillId="0" borderId="12" xfId="0" applyNumberFormat="1" applyFont="1" applyBorder="1" applyAlignment="1">
      <alignment horizontal="center" vertical="center" wrapText="1"/>
    </xf>
    <xf numFmtId="2" fontId="12" fillId="0" borderId="12" xfId="0" applyNumberFormat="1" applyFont="1" applyFill="1" applyBorder="1" applyAlignment="1">
      <alignment horizontal="center" vertical="center" wrapText="1"/>
    </xf>
    <xf numFmtId="2" fontId="28" fillId="0" borderId="12" xfId="0" applyNumberFormat="1" applyFont="1" applyFill="1" applyBorder="1" applyAlignment="1">
      <alignment horizontal="center" vertical="center"/>
    </xf>
    <xf numFmtId="188" fontId="8" fillId="0" borderId="12" xfId="0" applyNumberFormat="1" applyFont="1" applyFill="1" applyBorder="1" applyAlignment="1">
      <alignment horizontal="left" vertical="center" wrapText="1"/>
    </xf>
    <xf numFmtId="188" fontId="8" fillId="0" borderId="12" xfId="0" applyNumberFormat="1" applyFont="1" applyFill="1" applyBorder="1" applyAlignment="1">
      <alignment horizontal="center" vertical="center" wrapText="1"/>
    </xf>
    <xf numFmtId="190" fontId="8" fillId="0" borderId="12" xfId="0" applyNumberFormat="1" applyFont="1" applyFill="1" applyBorder="1" applyAlignment="1">
      <alignment horizontal="center" vertical="center" wrapText="1"/>
    </xf>
    <xf numFmtId="0" fontId="8" fillId="0" borderId="12" xfId="73" applyFont="1" applyFill="1" applyBorder="1" applyAlignment="1">
      <alignment vertical="center" wrapText="1"/>
      <protection/>
    </xf>
    <xf numFmtId="2" fontId="8" fillId="0" borderId="12" xfId="0" applyNumberFormat="1" applyFont="1" applyBorder="1" applyAlignment="1">
      <alignment horizontal="center" vertical="center" wrapText="1"/>
    </xf>
    <xf numFmtId="188" fontId="8" fillId="0" borderId="12" xfId="0" applyNumberFormat="1" applyFont="1" applyBorder="1" applyAlignment="1">
      <alignment horizontal="center" vertical="center" wrapText="1"/>
    </xf>
    <xf numFmtId="0" fontId="8" fillId="0" borderId="12" xfId="0" applyFont="1" applyFill="1" applyBorder="1" applyAlignment="1">
      <alignment horizontal="justify" vertical="center" wrapText="1"/>
    </xf>
    <xf numFmtId="2" fontId="8" fillId="0" borderId="12" xfId="0" applyNumberFormat="1" applyFont="1" applyBorder="1" applyAlignment="1">
      <alignment horizontal="center" vertical="center"/>
    </xf>
    <xf numFmtId="0" fontId="8" fillId="0" borderId="12" xfId="0" applyFont="1" applyBorder="1" applyAlignment="1">
      <alignment horizontal="center" vertical="center"/>
    </xf>
    <xf numFmtId="0" fontId="30" fillId="0" borderId="12" xfId="0" applyFont="1" applyBorder="1" applyAlignment="1">
      <alignment horizontal="left" vertical="center" wrapText="1"/>
    </xf>
    <xf numFmtId="2" fontId="30" fillId="0" borderId="12" xfId="0" applyNumberFormat="1" applyFont="1" applyFill="1" applyBorder="1" applyAlignment="1">
      <alignment horizontal="center" vertical="center"/>
    </xf>
    <xf numFmtId="2" fontId="30" fillId="0" borderId="12" xfId="0" applyNumberFormat="1" applyFont="1" applyBorder="1" applyAlignment="1">
      <alignment horizontal="center" vertical="center"/>
    </xf>
    <xf numFmtId="0" fontId="30" fillId="0" borderId="12" xfId="0" applyFont="1" applyBorder="1" applyAlignment="1">
      <alignment horizontal="center" vertical="center"/>
    </xf>
    <xf numFmtId="2" fontId="8" fillId="0" borderId="12" xfId="0" applyNumberFormat="1" applyFont="1" applyBorder="1" applyAlignment="1" quotePrefix="1">
      <alignment horizontal="center" vertical="center" wrapText="1"/>
    </xf>
    <xf numFmtId="2" fontId="30" fillId="0" borderId="12" xfId="0" applyNumberFormat="1" applyFont="1" applyBorder="1" applyAlignment="1" quotePrefix="1">
      <alignment horizontal="center" vertical="center"/>
    </xf>
    <xf numFmtId="188" fontId="8" fillId="0" borderId="12" xfId="0" applyNumberFormat="1" applyFont="1" applyBorder="1" applyAlignment="1">
      <alignment horizontal="justify" vertical="center" wrapText="1"/>
    </xf>
    <xf numFmtId="2" fontId="28" fillId="0" borderId="12" xfId="0" applyNumberFormat="1" applyFont="1" applyBorder="1" applyAlignment="1" quotePrefix="1">
      <alignment horizontal="center" vertical="center"/>
    </xf>
    <xf numFmtId="0" fontId="28" fillId="0" borderId="12" xfId="0" applyFont="1" applyBorder="1" applyAlignment="1" quotePrefix="1">
      <alignment horizontal="center" vertical="center"/>
    </xf>
    <xf numFmtId="0" fontId="8" fillId="0" borderId="12" xfId="73" applyNumberFormat="1" applyFont="1" applyBorder="1" applyAlignment="1">
      <alignment horizontal="center" vertical="center" wrapText="1"/>
      <protection/>
    </xf>
    <xf numFmtId="0" fontId="12" fillId="0" borderId="12" xfId="73" applyNumberFormat="1" applyFont="1" applyBorder="1" applyAlignment="1">
      <alignment horizontal="center" vertical="center" wrapText="1"/>
      <protection/>
    </xf>
    <xf numFmtId="0" fontId="8" fillId="0" borderId="12" xfId="0" applyFont="1" applyFill="1" applyBorder="1" applyAlignment="1">
      <alignment horizontal="justify" wrapText="1"/>
    </xf>
    <xf numFmtId="0" fontId="8" fillId="0" borderId="12" xfId="0" applyFont="1" applyFill="1" applyBorder="1" applyAlignment="1">
      <alignment horizontal="center"/>
    </xf>
    <xf numFmtId="188" fontId="7" fillId="0" borderId="12" xfId="0" applyNumberFormat="1" applyFont="1" applyFill="1" applyBorder="1" applyAlignment="1">
      <alignment horizontal="left" vertical="center" wrapText="1"/>
    </xf>
    <xf numFmtId="0" fontId="8" fillId="0" borderId="12" xfId="0" applyFont="1" applyFill="1" applyBorder="1" applyAlignment="1">
      <alignment horizontal="center" vertical="center"/>
    </xf>
    <xf numFmtId="0" fontId="8" fillId="0" borderId="12" xfId="66" applyFont="1" applyFill="1" applyBorder="1" applyAlignment="1">
      <alignment horizontal="left" vertical="center" wrapText="1"/>
      <protection/>
    </xf>
    <xf numFmtId="2" fontId="8" fillId="0" borderId="12" xfId="0" applyNumberFormat="1" applyFont="1" applyFill="1" applyBorder="1" applyAlignment="1">
      <alignment horizontal="center"/>
    </xf>
    <xf numFmtId="0" fontId="8" fillId="0" borderId="12" xfId="73" applyFont="1" applyFill="1" applyBorder="1" applyAlignment="1">
      <alignment horizontal="center"/>
      <protection/>
    </xf>
    <xf numFmtId="2" fontId="8" fillId="0" borderId="12" xfId="73" applyNumberFormat="1" applyFont="1" applyFill="1" applyBorder="1" applyAlignment="1">
      <alignment horizontal="center"/>
      <protection/>
    </xf>
    <xf numFmtId="2" fontId="8" fillId="0" borderId="12" xfId="73" applyNumberFormat="1" applyFont="1" applyFill="1" applyBorder="1" applyAlignment="1">
      <alignment horizontal="center" vertical="center" wrapText="1"/>
      <protection/>
    </xf>
    <xf numFmtId="2" fontId="7" fillId="0" borderId="12" xfId="73" applyNumberFormat="1" applyFont="1" applyFill="1" applyBorder="1" applyAlignment="1">
      <alignment horizontal="center" vertical="center"/>
      <protection/>
    </xf>
    <xf numFmtId="2" fontId="8" fillId="0" borderId="12" xfId="73" applyNumberFormat="1" applyFont="1" applyFill="1" applyBorder="1" applyAlignment="1">
      <alignment horizontal="center" vertical="center"/>
      <protection/>
    </xf>
    <xf numFmtId="0" fontId="8" fillId="0" borderId="12" xfId="73" applyFont="1" applyFill="1" applyBorder="1" applyAlignment="1">
      <alignment horizontal="center" vertical="center"/>
      <protection/>
    </xf>
    <xf numFmtId="0" fontId="30" fillId="0" borderId="12" xfId="0" applyFont="1" applyFill="1" applyBorder="1" applyAlignment="1">
      <alignment horizontal="left" vertical="center" wrapText="1"/>
    </xf>
    <xf numFmtId="2" fontId="7" fillId="0" borderId="12" xfId="147" applyNumberFormat="1" applyFont="1" applyFill="1" applyBorder="1" applyAlignment="1">
      <alignment horizontal="left" vertical="center" wrapText="1"/>
      <protection/>
    </xf>
    <xf numFmtId="0" fontId="7" fillId="0" borderId="12" xfId="73" applyFont="1" applyFill="1" applyBorder="1" applyAlignment="1">
      <alignment horizontal="left" vertical="center" wrapText="1"/>
      <protection/>
    </xf>
    <xf numFmtId="2" fontId="8" fillId="0" borderId="12" xfId="0" applyNumberFormat="1" applyFont="1" applyFill="1" applyBorder="1" applyAlignment="1">
      <alignment horizontal="left" vertical="center"/>
    </xf>
    <xf numFmtId="0" fontId="7" fillId="0" borderId="12" xfId="0" applyFont="1" applyFill="1" applyBorder="1" applyAlignment="1">
      <alignment horizontal="left" vertical="center" wrapText="1"/>
    </xf>
    <xf numFmtId="2" fontId="7" fillId="0" borderId="12" xfId="146" applyNumberFormat="1" applyFont="1" applyFill="1" applyBorder="1" applyAlignment="1">
      <alignment horizontal="left" vertical="center" wrapText="1"/>
      <protection/>
    </xf>
    <xf numFmtId="0" fontId="9" fillId="0" borderId="12" xfId="73" applyFont="1" applyFill="1" applyBorder="1" applyAlignment="1">
      <alignment horizontal="center"/>
      <protection/>
    </xf>
    <xf numFmtId="0" fontId="30" fillId="0" borderId="12" xfId="0" applyFont="1" applyFill="1" applyBorder="1" applyAlignment="1">
      <alignment horizontal="left" vertical="center"/>
    </xf>
    <xf numFmtId="189" fontId="30" fillId="0" borderId="12" xfId="0" applyNumberFormat="1" applyFont="1" applyFill="1" applyBorder="1" applyAlignment="1">
      <alignment horizontal="center" vertical="center"/>
    </xf>
    <xf numFmtId="0" fontId="7" fillId="0" borderId="12" xfId="66" applyFont="1" applyFill="1" applyBorder="1" applyAlignment="1">
      <alignment horizontal="left" vertical="center" wrapText="1"/>
      <protection/>
    </xf>
    <xf numFmtId="0" fontId="7" fillId="0" borderId="12" xfId="73" applyFont="1" applyFill="1" applyBorder="1" applyAlignment="1">
      <alignment horizontal="left" vertical="center" wrapText="1"/>
      <protection/>
    </xf>
    <xf numFmtId="2" fontId="8" fillId="0" borderId="12" xfId="147" applyNumberFormat="1" applyFont="1" applyFill="1" applyBorder="1" applyAlignment="1">
      <alignment horizontal="center" vertical="center"/>
      <protection/>
    </xf>
    <xf numFmtId="0" fontId="9" fillId="0" borderId="12" xfId="73" applyFont="1" applyFill="1" applyBorder="1" applyAlignment="1">
      <alignment horizontal="center" vertical="center"/>
      <protection/>
    </xf>
    <xf numFmtId="0" fontId="8" fillId="0" borderId="12" xfId="0" applyFont="1" applyFill="1" applyBorder="1" applyAlignment="1">
      <alignment horizontal="left" wrapText="1"/>
    </xf>
    <xf numFmtId="2" fontId="8" fillId="0" borderId="12" xfId="0" applyNumberFormat="1" applyFont="1" applyFill="1" applyBorder="1" applyAlignment="1">
      <alignment horizontal="left" vertical="center" wrapText="1"/>
    </xf>
    <xf numFmtId="0" fontId="6" fillId="0" borderId="0" xfId="0" applyFont="1" applyFill="1" applyBorder="1" applyAlignment="1">
      <alignment vertical="center" wrapText="1"/>
    </xf>
    <xf numFmtId="0" fontId="10" fillId="0" borderId="0" xfId="0" applyFont="1" applyFill="1" applyBorder="1" applyAlignment="1">
      <alignment vertical="center" wrapText="1"/>
    </xf>
    <xf numFmtId="188" fontId="29" fillId="0" borderId="12" xfId="0" applyNumberFormat="1" applyFont="1" applyFill="1" applyBorder="1" applyAlignment="1">
      <alignment horizontal="center" vertical="center" wrapText="1"/>
    </xf>
    <xf numFmtId="4" fontId="30" fillId="0" borderId="12" xfId="0" applyNumberFormat="1" applyFont="1" applyFill="1" applyBorder="1" applyAlignment="1">
      <alignment horizontal="justify" vertical="center" wrapText="1"/>
    </xf>
    <xf numFmtId="4" fontId="30" fillId="0" borderId="12" xfId="73" applyNumberFormat="1" applyFont="1" applyFill="1" applyBorder="1" applyAlignment="1">
      <alignment horizontal="left" vertical="center" wrapText="1"/>
      <protection/>
    </xf>
    <xf numFmtId="0" fontId="8" fillId="0" borderId="0" xfId="0" applyFont="1" applyAlignment="1">
      <alignment horizontal="center" vertical="center"/>
    </xf>
    <xf numFmtId="0" fontId="27" fillId="0" borderId="0" xfId="0" applyFont="1" applyAlignment="1">
      <alignment horizontal="center" vertical="center"/>
    </xf>
    <xf numFmtId="188" fontId="8" fillId="0" borderId="12" xfId="73" applyNumberFormat="1" applyFont="1" applyFill="1" applyBorder="1" applyAlignment="1">
      <alignment horizontal="left" vertical="center" wrapText="1"/>
      <protection/>
    </xf>
    <xf numFmtId="188" fontId="12" fillId="0" borderId="12" xfId="0" applyNumberFormat="1" applyFont="1" applyFill="1" applyBorder="1" applyAlignment="1">
      <alignment horizontal="center" vertical="center" wrapText="1"/>
    </xf>
    <xf numFmtId="0" fontId="87" fillId="0" borderId="12" xfId="0" applyFont="1" applyFill="1" applyBorder="1" applyAlignment="1">
      <alignment horizontal="center" wrapText="1"/>
    </xf>
    <xf numFmtId="4" fontId="30" fillId="0" borderId="12" xfId="0" applyNumberFormat="1" applyFont="1" applyFill="1" applyBorder="1" applyAlignment="1">
      <alignment horizontal="center" vertical="center"/>
    </xf>
    <xf numFmtId="0" fontId="6" fillId="0" borderId="12" xfId="0" applyFont="1" applyFill="1" applyBorder="1" applyAlignment="1">
      <alignment horizontal="center" vertical="center" wrapText="1"/>
    </xf>
    <xf numFmtId="188" fontId="6" fillId="0" borderId="12" xfId="0" applyNumberFormat="1" applyFont="1" applyFill="1" applyBorder="1" applyAlignment="1">
      <alignment horizontal="center" vertical="center" wrapText="1"/>
    </xf>
    <xf numFmtId="190" fontId="6" fillId="0" borderId="12" xfId="0" applyNumberFormat="1" applyFont="1" applyFill="1" applyBorder="1" applyAlignment="1">
      <alignment horizontal="center" vertical="center" wrapText="1"/>
    </xf>
    <xf numFmtId="0" fontId="5" fillId="0" borderId="12" xfId="0" applyFont="1" applyFill="1" applyBorder="1" applyAlignment="1">
      <alignment horizontal="center" vertical="center"/>
    </xf>
    <xf numFmtId="0" fontId="5" fillId="0" borderId="12" xfId="76" applyFont="1" applyFill="1" applyBorder="1" applyAlignment="1">
      <alignment horizontal="left" vertical="center" wrapText="1"/>
      <protection/>
    </xf>
    <xf numFmtId="2" fontId="6" fillId="0" borderId="12" xfId="0" applyNumberFormat="1" applyFont="1" applyFill="1" applyBorder="1" applyAlignment="1">
      <alignment horizontal="center" vertical="center"/>
    </xf>
    <xf numFmtId="2" fontId="5" fillId="0" borderId="12" xfId="0" applyNumberFormat="1" applyFont="1" applyFill="1" applyBorder="1" applyAlignment="1">
      <alignment horizontal="center" vertical="center"/>
    </xf>
    <xf numFmtId="2" fontId="6" fillId="0" borderId="12" xfId="76" applyNumberFormat="1" applyFont="1" applyFill="1" applyBorder="1" applyAlignment="1">
      <alignment horizontal="center" vertical="center"/>
      <protection/>
    </xf>
    <xf numFmtId="2" fontId="5" fillId="0" borderId="12" xfId="76" applyNumberFormat="1" applyFont="1" applyFill="1" applyBorder="1" applyAlignment="1">
      <alignment horizontal="center" vertical="center" wrapText="1"/>
      <protection/>
    </xf>
    <xf numFmtId="0" fontId="5" fillId="0" borderId="12" xfId="66" applyFont="1" applyFill="1" applyBorder="1" applyAlignment="1">
      <alignment horizontal="center" vertical="center" wrapText="1"/>
      <protection/>
    </xf>
    <xf numFmtId="2" fontId="5" fillId="0" borderId="12" xfId="76" applyNumberFormat="1" applyFont="1" applyFill="1" applyBorder="1" applyAlignment="1">
      <alignment horizontal="center" vertical="center"/>
      <protection/>
    </xf>
    <xf numFmtId="0" fontId="6" fillId="0" borderId="12" xfId="76" applyFont="1" applyFill="1" applyBorder="1" applyAlignment="1">
      <alignment horizontal="center" vertical="center" wrapText="1"/>
      <protection/>
    </xf>
    <xf numFmtId="0" fontId="6" fillId="0" borderId="12" xfId="0" applyFont="1" applyFill="1" applyBorder="1" applyAlignment="1">
      <alignment/>
    </xf>
    <xf numFmtId="0" fontId="18" fillId="0" borderId="0" xfId="0" applyFont="1" applyFill="1" applyAlignment="1">
      <alignment/>
    </xf>
    <xf numFmtId="0" fontId="18" fillId="0" borderId="0" xfId="0" applyFont="1" applyFill="1" applyAlignment="1">
      <alignment horizontal="center"/>
    </xf>
    <xf numFmtId="0" fontId="18" fillId="0" borderId="0" xfId="0" applyFont="1" applyFill="1" applyAlignment="1">
      <alignment horizontal="left" vertical="center" wrapText="1"/>
    </xf>
    <xf numFmtId="0" fontId="18" fillId="0" borderId="0" xfId="0" applyFont="1" applyFill="1" applyBorder="1" applyAlignment="1">
      <alignment horizontal="center" vertical="center"/>
    </xf>
    <xf numFmtId="0" fontId="18" fillId="0" borderId="0" xfId="0" applyFont="1" applyFill="1" applyAlignment="1">
      <alignment horizontal="center" vertical="center"/>
    </xf>
    <xf numFmtId="0" fontId="12" fillId="0" borderId="0" xfId="0" applyFont="1" applyFill="1" applyAlignment="1">
      <alignment/>
    </xf>
    <xf numFmtId="0" fontId="5" fillId="0" borderId="0" xfId="0" applyFont="1" applyFill="1" applyAlignment="1">
      <alignment/>
    </xf>
    <xf numFmtId="0" fontId="6" fillId="0" borderId="0" xfId="0" applyFont="1" applyFill="1" applyAlignment="1">
      <alignment/>
    </xf>
    <xf numFmtId="0" fontId="19" fillId="0" borderId="0" xfId="0" applyFont="1" applyFill="1" applyBorder="1" applyAlignment="1">
      <alignment horizontal="center" vertical="center" wrapText="1"/>
    </xf>
    <xf numFmtId="0" fontId="85" fillId="0" borderId="12" xfId="0" applyFont="1" applyBorder="1" applyAlignment="1">
      <alignment horizontal="center" vertical="center" wrapText="1"/>
    </xf>
    <xf numFmtId="0" fontId="7" fillId="0" borderId="12" xfId="0" applyFont="1" applyBorder="1" applyAlignment="1">
      <alignment horizontal="center" vertical="center"/>
    </xf>
    <xf numFmtId="194" fontId="7" fillId="0" borderId="12" xfId="0" applyNumberFormat="1" applyFont="1" applyFill="1" applyBorder="1" applyAlignment="1">
      <alignment horizontal="center" vertical="center" wrapText="1"/>
    </xf>
    <xf numFmtId="0" fontId="8" fillId="0" borderId="0" xfId="0" applyFont="1" applyFill="1" applyAlignment="1">
      <alignment/>
    </xf>
    <xf numFmtId="194" fontId="12" fillId="0" borderId="12" xfId="0" applyNumberFormat="1" applyFont="1" applyBorder="1" applyAlignment="1">
      <alignment horizontal="center" vertical="center" wrapText="1"/>
    </xf>
    <xf numFmtId="0" fontId="4" fillId="0" borderId="0" xfId="0" applyFont="1" applyFill="1" applyAlignment="1">
      <alignment/>
    </xf>
    <xf numFmtId="0" fontId="0" fillId="0" borderId="0" xfId="0" applyFont="1" applyFill="1" applyAlignment="1">
      <alignment vertical="center"/>
    </xf>
    <xf numFmtId="190" fontId="8" fillId="0" borderId="12" xfId="0" applyNumberFormat="1" applyFont="1" applyBorder="1" applyAlignment="1">
      <alignment horizontal="center" vertical="center" wrapText="1"/>
    </xf>
    <xf numFmtId="0" fontId="16" fillId="0" borderId="0" xfId="0" applyFont="1" applyFill="1" applyAlignment="1">
      <alignment vertical="center"/>
    </xf>
    <xf numFmtId="189" fontId="8" fillId="0" borderId="12" xfId="0" applyNumberFormat="1" applyFont="1" applyBorder="1" applyAlignment="1">
      <alignment horizontal="left" vertical="center" wrapText="1"/>
    </xf>
    <xf numFmtId="189" fontId="8" fillId="0" borderId="12" xfId="0" applyNumberFormat="1" applyFont="1" applyBorder="1" applyAlignment="1">
      <alignment horizontal="center" vertical="center" wrapText="1"/>
    </xf>
    <xf numFmtId="188" fontId="7" fillId="0" borderId="12" xfId="0" applyNumberFormat="1" applyFont="1" applyBorder="1" applyAlignment="1">
      <alignment horizontal="center" vertical="center" wrapText="1"/>
    </xf>
    <xf numFmtId="194" fontId="8" fillId="0" borderId="12" xfId="0" applyNumberFormat="1" applyFont="1" applyBorder="1" applyAlignment="1">
      <alignment horizontal="center" vertical="center" wrapText="1"/>
    </xf>
    <xf numFmtId="190" fontId="7" fillId="0" borderId="12" xfId="0" applyNumberFormat="1" applyFont="1" applyBorder="1" applyAlignment="1">
      <alignment horizontal="center" vertical="center" wrapText="1"/>
    </xf>
    <xf numFmtId="0" fontId="30" fillId="0" borderId="12" xfId="0" applyFont="1" applyFill="1" applyBorder="1" applyAlignment="1">
      <alignment horizontal="justify" vertical="center" wrapText="1"/>
    </xf>
    <xf numFmtId="2" fontId="0" fillId="0" borderId="0" xfId="0" applyNumberFormat="1" applyFont="1" applyFill="1" applyAlignment="1">
      <alignment horizontal="center" vertical="center" wrapText="1"/>
    </xf>
    <xf numFmtId="0" fontId="0" fillId="0" borderId="0" xfId="0" applyFont="1" applyFill="1" applyAlignment="1">
      <alignment horizontal="center" vertical="center" wrapText="1"/>
    </xf>
    <xf numFmtId="2" fontId="88" fillId="0" borderId="0" xfId="0" applyNumberFormat="1" applyFont="1" applyFill="1" applyAlignment="1">
      <alignment horizontal="center" vertical="center" wrapText="1"/>
    </xf>
    <xf numFmtId="0" fontId="88" fillId="0" borderId="0" xfId="0" applyFont="1" applyFill="1" applyAlignment="1">
      <alignment horizontal="center" vertical="center" wrapText="1"/>
    </xf>
    <xf numFmtId="2" fontId="84" fillId="33" borderId="0" xfId="0" applyNumberFormat="1" applyFont="1" applyFill="1" applyAlignment="1">
      <alignment horizontal="center" vertical="center" wrapText="1"/>
    </xf>
    <xf numFmtId="0" fontId="84" fillId="33" borderId="0" xfId="0" applyFont="1" applyFill="1" applyAlignment="1">
      <alignment horizontal="center" vertical="center" wrapText="1"/>
    </xf>
    <xf numFmtId="0" fontId="30" fillId="32" borderId="12" xfId="0" applyFont="1" applyFill="1" applyBorder="1" applyAlignment="1">
      <alignment horizontal="justify" vertical="center" wrapText="1"/>
    </xf>
    <xf numFmtId="2" fontId="89" fillId="0" borderId="0" xfId="0" applyNumberFormat="1" applyFont="1" applyFill="1" applyAlignment="1">
      <alignment horizontal="center" vertical="center" wrapText="1"/>
    </xf>
    <xf numFmtId="0" fontId="89" fillId="0" borderId="0" xfId="0" applyFont="1" applyFill="1" applyAlignment="1">
      <alignment horizontal="center" vertical="center" wrapText="1"/>
    </xf>
    <xf numFmtId="2" fontId="0" fillId="33" borderId="0" xfId="0" applyNumberFormat="1" applyFont="1" applyFill="1" applyAlignment="1">
      <alignment horizontal="center" vertical="center" wrapText="1"/>
    </xf>
    <xf numFmtId="0" fontId="0" fillId="33" borderId="0" xfId="0" applyFont="1" applyFill="1" applyAlignment="1">
      <alignment horizontal="center" vertical="center" wrapText="1"/>
    </xf>
    <xf numFmtId="0" fontId="16" fillId="0" borderId="0" xfId="0" applyFont="1" applyFill="1" applyAlignment="1">
      <alignment horizontal="center" vertical="center"/>
    </xf>
    <xf numFmtId="0" fontId="7" fillId="0" borderId="0" xfId="0" applyFont="1" applyFill="1" applyAlignment="1">
      <alignment horizontal="center" vertical="center"/>
    </xf>
    <xf numFmtId="2" fontId="4" fillId="0" borderId="0" xfId="0" applyNumberFormat="1" applyFont="1" applyFill="1" applyAlignment="1">
      <alignment horizontal="center" vertical="center"/>
    </xf>
    <xf numFmtId="0" fontId="4" fillId="0" borderId="0" xfId="0" applyFont="1" applyFill="1" applyAlignment="1">
      <alignment horizontal="center" vertical="center"/>
    </xf>
    <xf numFmtId="4" fontId="30" fillId="0" borderId="12" xfId="0" applyNumberFormat="1" applyFont="1" applyFill="1" applyBorder="1" applyAlignment="1">
      <alignment horizontal="center" vertical="center" wrapText="1"/>
    </xf>
    <xf numFmtId="4" fontId="30" fillId="0" borderId="12" xfId="0" applyNumberFormat="1" applyFont="1" applyBorder="1" applyAlignment="1">
      <alignment horizontal="center" vertical="center" wrapText="1"/>
    </xf>
    <xf numFmtId="4" fontId="30" fillId="0" borderId="12" xfId="0" applyNumberFormat="1" applyFont="1" applyBorder="1" applyAlignment="1">
      <alignment horizontal="justify" vertical="center" wrapText="1"/>
    </xf>
    <xf numFmtId="4" fontId="30" fillId="32" borderId="12" xfId="0" applyNumberFormat="1" applyFont="1" applyFill="1" applyBorder="1" applyAlignment="1">
      <alignment horizontal="center" vertical="center" wrapText="1"/>
    </xf>
    <xf numFmtId="4" fontId="30" fillId="32" borderId="12" xfId="0" applyNumberFormat="1" applyFont="1" applyFill="1" applyBorder="1" applyAlignment="1">
      <alignment horizontal="justify" vertical="center" wrapText="1"/>
    </xf>
    <xf numFmtId="39" fontId="30" fillId="0" borderId="12" xfId="42" applyNumberFormat="1" applyFont="1" applyFill="1" applyBorder="1" applyAlignment="1" quotePrefix="1">
      <alignment horizontal="center" vertical="center" wrapText="1"/>
    </xf>
    <xf numFmtId="39" fontId="30" fillId="0" borderId="12" xfId="0" applyNumberFormat="1" applyFont="1" applyBorder="1" applyAlignment="1">
      <alignment horizontal="justify" vertical="center" wrapText="1"/>
    </xf>
    <xf numFmtId="39" fontId="28" fillId="0" borderId="12" xfId="0" applyNumberFormat="1" applyFont="1" applyBorder="1" applyAlignment="1">
      <alignment horizontal="center" vertical="center" wrapText="1"/>
    </xf>
    <xf numFmtId="39" fontId="30" fillId="0" borderId="12" xfId="42" applyNumberFormat="1" applyFont="1" applyBorder="1" applyAlignment="1">
      <alignment horizontal="center" vertical="center" wrapText="1"/>
    </xf>
    <xf numFmtId="39" fontId="28" fillId="0" borderId="12" xfId="0" applyNumberFormat="1" applyFont="1" applyBorder="1" applyAlignment="1" quotePrefix="1">
      <alignment horizontal="justify" wrapText="1"/>
    </xf>
    <xf numFmtId="39" fontId="28" fillId="0" borderId="12" xfId="0" applyNumberFormat="1" applyFont="1" applyBorder="1" applyAlignment="1" quotePrefix="1">
      <alignment horizontal="center" wrapText="1"/>
    </xf>
    <xf numFmtId="39" fontId="30" fillId="0" borderId="12" xfId="0" applyNumberFormat="1" applyFont="1" applyFill="1" applyBorder="1" applyAlignment="1">
      <alignment horizontal="justify" vertical="center" wrapText="1"/>
    </xf>
    <xf numFmtId="39" fontId="28" fillId="0" borderId="12" xfId="0" applyNumberFormat="1" applyFont="1" applyFill="1" applyBorder="1" applyAlignment="1">
      <alignment horizontal="center" vertical="center" wrapText="1"/>
    </xf>
    <xf numFmtId="39" fontId="28" fillId="0" borderId="12" xfId="0" applyNumberFormat="1" applyFont="1" applyFill="1" applyBorder="1" applyAlignment="1" quotePrefix="1">
      <alignment horizontal="justify" wrapText="1"/>
    </xf>
    <xf numFmtId="39" fontId="28" fillId="0" borderId="12" xfId="0" applyNumberFormat="1" applyFont="1" applyFill="1" applyBorder="1" applyAlignment="1" quotePrefix="1">
      <alignment horizontal="center" wrapText="1"/>
    </xf>
    <xf numFmtId="39" fontId="30" fillId="0" borderId="12" xfId="0" applyNumberFormat="1" applyFont="1" applyFill="1" applyBorder="1" applyAlignment="1">
      <alignment horizontal="center" vertical="center" wrapText="1"/>
    </xf>
    <xf numFmtId="39" fontId="30" fillId="0" borderId="12" xfId="0" applyNumberFormat="1" applyFont="1" applyBorder="1" applyAlignment="1">
      <alignment horizontal="center" vertical="center" wrapText="1"/>
    </xf>
    <xf numFmtId="39" fontId="30" fillId="0" borderId="12" xfId="0" applyNumberFormat="1" applyFont="1" applyBorder="1" applyAlignment="1" quotePrefix="1">
      <alignment horizontal="center" vertical="center" wrapText="1"/>
    </xf>
    <xf numFmtId="39" fontId="30" fillId="32" borderId="12" xfId="0" applyNumberFormat="1" applyFont="1" applyFill="1" applyBorder="1" applyAlignment="1">
      <alignment horizontal="center" vertical="center" wrapText="1"/>
    </xf>
    <xf numFmtId="188" fontId="33" fillId="0" borderId="12" xfId="0" applyNumberFormat="1" applyFont="1" applyFill="1" applyBorder="1" applyAlignment="1">
      <alignment horizontal="left" vertical="center" wrapText="1"/>
    </xf>
    <xf numFmtId="188" fontId="33" fillId="0" borderId="12" xfId="0" applyNumberFormat="1" applyFont="1" applyFill="1" applyBorder="1" applyAlignment="1">
      <alignment horizontal="center" vertical="center" wrapText="1"/>
    </xf>
    <xf numFmtId="2" fontId="34" fillId="0" borderId="0" xfId="0" applyNumberFormat="1" applyFont="1" applyFill="1" applyAlignment="1">
      <alignment horizontal="center" vertical="center"/>
    </xf>
    <xf numFmtId="0" fontId="34" fillId="0" borderId="0" xfId="0" applyFont="1" applyFill="1" applyAlignment="1">
      <alignment horizontal="center" vertical="center"/>
    </xf>
    <xf numFmtId="0" fontId="28" fillId="0" borderId="12" xfId="0" applyFont="1" applyFill="1" applyBorder="1" applyAlignment="1">
      <alignment horizontal="left" vertical="center" wrapText="1"/>
    </xf>
    <xf numFmtId="4" fontId="28" fillId="0" borderId="12" xfId="0" applyNumberFormat="1" applyFont="1" applyFill="1" applyBorder="1" applyAlignment="1">
      <alignment horizontal="center" vertical="center" wrapText="1"/>
    </xf>
    <xf numFmtId="2" fontId="90" fillId="0" borderId="0" xfId="0" applyNumberFormat="1" applyFont="1" applyFill="1" applyAlignment="1">
      <alignment horizontal="center" vertical="center" wrapText="1"/>
    </xf>
    <xf numFmtId="0" fontId="90" fillId="0" borderId="0" xfId="0" applyFont="1" applyFill="1" applyAlignment="1">
      <alignment horizontal="center" vertical="center" wrapText="1"/>
    </xf>
    <xf numFmtId="0" fontId="28" fillId="0" borderId="12" xfId="0" applyFont="1" applyFill="1" applyBorder="1" applyAlignment="1">
      <alignment horizontal="justify" vertical="center" wrapText="1"/>
    </xf>
    <xf numFmtId="2" fontId="16" fillId="33" borderId="0" xfId="0" applyNumberFormat="1" applyFont="1" applyFill="1" applyAlignment="1">
      <alignment horizontal="center" vertical="center" wrapText="1"/>
    </xf>
    <xf numFmtId="0" fontId="16" fillId="33" borderId="0" xfId="0" applyFont="1" applyFill="1" applyAlignment="1">
      <alignment horizontal="center" vertical="center" wrapText="1"/>
    </xf>
    <xf numFmtId="0" fontId="7" fillId="0" borderId="12" xfId="0" applyFont="1" applyBorder="1" applyAlignment="1">
      <alignment vertical="center" wrapText="1"/>
    </xf>
    <xf numFmtId="2" fontId="91" fillId="0" borderId="0" xfId="0" applyNumberFormat="1" applyFont="1" applyFill="1" applyAlignment="1">
      <alignment horizontal="center" vertical="center" wrapText="1"/>
    </xf>
    <xf numFmtId="0" fontId="91" fillId="0" borderId="0" xfId="0" applyFont="1" applyFill="1" applyAlignment="1">
      <alignment horizontal="center" vertical="center" wrapText="1"/>
    </xf>
    <xf numFmtId="190" fontId="33" fillId="0" borderId="12" xfId="0" applyNumberFormat="1" applyFont="1" applyFill="1" applyBorder="1" applyAlignment="1">
      <alignment horizontal="center" vertical="center" wrapText="1"/>
    </xf>
    <xf numFmtId="0" fontId="30" fillId="0" borderId="12" xfId="0" applyFont="1" applyFill="1" applyBorder="1" applyAlignment="1">
      <alignment horizontal="left" wrapText="1"/>
    </xf>
    <xf numFmtId="0" fontId="30" fillId="0" borderId="12" xfId="0" applyFont="1" applyFill="1" applyBorder="1" applyAlignment="1">
      <alignment horizontal="left" vertical="center" wrapText="1"/>
    </xf>
    <xf numFmtId="4" fontId="28" fillId="0" borderId="12" xfId="73" applyNumberFormat="1" applyFont="1" applyFill="1" applyBorder="1" applyAlignment="1">
      <alignment horizontal="left" vertical="center" wrapText="1"/>
      <protection/>
    </xf>
    <xf numFmtId="4" fontId="30" fillId="32" borderId="12" xfId="0" applyNumberFormat="1" applyFont="1" applyFill="1" applyBorder="1" applyAlignment="1">
      <alignment horizontal="left" vertical="center" wrapText="1"/>
    </xf>
    <xf numFmtId="4" fontId="28" fillId="32" borderId="12" xfId="0" applyNumberFormat="1" applyFont="1" applyFill="1" applyBorder="1" applyAlignment="1">
      <alignment horizontal="left" vertical="center" wrapText="1"/>
    </xf>
    <xf numFmtId="4" fontId="30" fillId="0" borderId="12" xfId="0" applyNumberFormat="1" applyFont="1" applyFill="1" applyBorder="1" applyAlignment="1">
      <alignment horizontal="left" vertical="center" wrapText="1"/>
    </xf>
    <xf numFmtId="4" fontId="28" fillId="0" borderId="12" xfId="0" applyNumberFormat="1" applyFont="1" applyFill="1" applyBorder="1" applyAlignment="1">
      <alignment horizontal="left" vertical="center" wrapText="1"/>
    </xf>
    <xf numFmtId="0" fontId="7" fillId="0" borderId="12" xfId="0" applyFont="1" applyBorder="1" applyAlignment="1">
      <alignment horizontal="center" vertical="center" wrapText="1"/>
    </xf>
    <xf numFmtId="0" fontId="7" fillId="0" borderId="0" xfId="0" applyFont="1" applyAlignment="1">
      <alignment horizontal="center" vertical="center"/>
    </xf>
    <xf numFmtId="0" fontId="8" fillId="32" borderId="12" xfId="74" applyFont="1" applyFill="1" applyBorder="1" applyAlignment="1">
      <alignment horizontal="left" vertical="center" wrapText="1"/>
      <protection/>
    </xf>
    <xf numFmtId="190" fontId="30" fillId="0" borderId="12" xfId="0" applyNumberFormat="1" applyFont="1" applyFill="1" applyBorder="1" applyAlignment="1">
      <alignment horizontal="right" vertical="center" wrapText="1"/>
    </xf>
    <xf numFmtId="188" fontId="30" fillId="0" borderId="12" xfId="0" applyNumberFormat="1" applyFont="1" applyFill="1" applyBorder="1" applyAlignment="1">
      <alignment horizontal="center" vertical="center" wrapText="1"/>
    </xf>
    <xf numFmtId="190" fontId="30" fillId="0" borderId="12" xfId="0" applyNumberFormat="1" applyFont="1" applyFill="1" applyBorder="1" applyAlignment="1">
      <alignment horizontal="center" vertical="center" wrapText="1"/>
    </xf>
    <xf numFmtId="0" fontId="8" fillId="0" borderId="0" xfId="0" applyFont="1" applyAlignment="1">
      <alignment/>
    </xf>
    <xf numFmtId="0" fontId="12" fillId="0" borderId="12" xfId="0" applyFont="1" applyBorder="1" applyAlignment="1" quotePrefix="1">
      <alignment horizontal="center" vertical="center"/>
    </xf>
    <xf numFmtId="0" fontId="12" fillId="0" borderId="12" xfId="0" applyFont="1" applyBorder="1" applyAlignment="1" quotePrefix="1">
      <alignment horizontal="center" vertical="center" wrapText="1"/>
    </xf>
    <xf numFmtId="0" fontId="12" fillId="0" borderId="12" xfId="0" applyFont="1" applyBorder="1" applyAlignment="1" quotePrefix="1">
      <alignment horizontal="left" vertical="center"/>
    </xf>
    <xf numFmtId="0" fontId="4" fillId="0" borderId="0" xfId="0" applyFont="1" applyAlignment="1">
      <alignment/>
    </xf>
    <xf numFmtId="0" fontId="8" fillId="32" borderId="12" xfId="0" applyFont="1" applyFill="1" applyBorder="1" applyAlignment="1">
      <alignment vertical="center" wrapText="1"/>
    </xf>
    <xf numFmtId="0" fontId="0" fillId="0" borderId="0" xfId="0" applyFont="1" applyAlignment="1">
      <alignment/>
    </xf>
    <xf numFmtId="0" fontId="8" fillId="0" borderId="12" xfId="0" applyFont="1" applyFill="1" applyBorder="1" applyAlignment="1">
      <alignment horizontal="center" vertical="center" wrapText="1"/>
    </xf>
    <xf numFmtId="0" fontId="7" fillId="0" borderId="12" xfId="0" applyFont="1" applyBorder="1" applyAlignment="1">
      <alignment horizontal="left" vertical="center"/>
    </xf>
    <xf numFmtId="0" fontId="7" fillId="0" borderId="12" xfId="0" applyFont="1" applyBorder="1" applyAlignment="1" quotePrefix="1">
      <alignment horizontal="center" vertical="center" wrapText="1"/>
    </xf>
    <xf numFmtId="0" fontId="7" fillId="0" borderId="12" xfId="0" applyFont="1" applyBorder="1" applyAlignment="1" quotePrefix="1">
      <alignment horizontal="center" vertical="center"/>
    </xf>
    <xf numFmtId="0" fontId="16" fillId="0" borderId="0" xfId="0" applyFont="1" applyAlignment="1">
      <alignment/>
    </xf>
    <xf numFmtId="0" fontId="7" fillId="0" borderId="12" xfId="0" applyFont="1" applyBorder="1" applyAlignment="1">
      <alignment horizontal="left" vertical="center" wrapText="1"/>
    </xf>
    <xf numFmtId="2" fontId="7" fillId="0" borderId="12" xfId="0" applyNumberFormat="1" applyFont="1" applyBorder="1" applyAlignment="1">
      <alignment horizontal="center" vertical="center" wrapText="1"/>
    </xf>
    <xf numFmtId="2" fontId="7" fillId="0" borderId="12" xfId="0" applyNumberFormat="1" applyFont="1" applyBorder="1" applyAlignment="1" quotePrefix="1">
      <alignment horizontal="center" vertical="center" wrapText="1"/>
    </xf>
    <xf numFmtId="180" fontId="30" fillId="0" borderId="12" xfId="0" applyNumberFormat="1" applyFont="1" applyBorder="1" applyAlignment="1">
      <alignment horizontal="left" vertical="center" wrapText="1"/>
    </xf>
    <xf numFmtId="180" fontId="30" fillId="0" borderId="12" xfId="0" applyNumberFormat="1" applyFont="1" applyBorder="1" applyAlignment="1">
      <alignment horizontal="center" vertical="center" wrapText="1"/>
    </xf>
    <xf numFmtId="0" fontId="8" fillId="0" borderId="0" xfId="0" applyFont="1" applyFill="1" applyAlignment="1">
      <alignment horizontal="center" vertical="center"/>
    </xf>
    <xf numFmtId="0" fontId="37" fillId="0" borderId="0" xfId="0" applyFont="1" applyAlignment="1">
      <alignment horizontal="center" vertical="center"/>
    </xf>
    <xf numFmtId="188" fontId="7" fillId="0" borderId="12" xfId="0" applyNumberFormat="1" applyFont="1" applyBorder="1" applyAlignment="1">
      <alignment horizontal="left" vertical="center" wrapText="1"/>
    </xf>
    <xf numFmtId="0" fontId="0" fillId="0" borderId="0" xfId="0" applyFont="1" applyAlignment="1">
      <alignment horizontal="center" vertical="center"/>
    </xf>
    <xf numFmtId="2" fontId="8" fillId="0" borderId="12" xfId="42" applyNumberFormat="1" applyFont="1" applyBorder="1" applyAlignment="1">
      <alignment horizontal="center" vertical="center" wrapText="1"/>
    </xf>
    <xf numFmtId="2" fontId="8" fillId="0" borderId="12" xfId="0" applyNumberFormat="1" applyFont="1" applyFill="1" applyBorder="1" applyAlignment="1" applyProtection="1">
      <alignment horizontal="center" vertical="center" wrapText="1"/>
      <protection hidden="1"/>
    </xf>
    <xf numFmtId="0" fontId="0" fillId="0" borderId="0" xfId="0" applyFont="1" applyAlignment="1">
      <alignment horizontal="left" vertical="center"/>
    </xf>
    <xf numFmtId="0" fontId="86" fillId="0" borderId="12" xfId="0" applyFont="1" applyBorder="1" applyAlignment="1">
      <alignment horizontal="left" vertical="center" wrapText="1"/>
    </xf>
    <xf numFmtId="0" fontId="86" fillId="0" borderId="12" xfId="0" applyFont="1" applyBorder="1" applyAlignment="1">
      <alignment horizontal="center" vertical="center" wrapText="1"/>
    </xf>
    <xf numFmtId="0" fontId="22" fillId="32" borderId="0" xfId="0" applyFont="1" applyFill="1" applyAlignment="1">
      <alignment horizontal="center" vertical="center" wrapText="1"/>
    </xf>
    <xf numFmtId="0" fontId="22" fillId="32" borderId="0" xfId="0" applyNumberFormat="1" applyFont="1" applyFill="1" applyBorder="1" applyAlignment="1">
      <alignment horizontal="center" vertical="center" wrapText="1"/>
    </xf>
    <xf numFmtId="0" fontId="7" fillId="0" borderId="12" xfId="0" applyNumberFormat="1" applyFont="1" applyFill="1" applyBorder="1" applyAlignment="1">
      <alignment vertical="center" wrapText="1"/>
    </xf>
    <xf numFmtId="190" fontId="86" fillId="0" borderId="12" xfId="0" applyNumberFormat="1" applyFont="1" applyBorder="1" applyAlignment="1">
      <alignment horizontal="right" vertical="center" wrapText="1"/>
    </xf>
    <xf numFmtId="2" fontId="86" fillId="0" borderId="12" xfId="0" applyNumberFormat="1" applyFont="1" applyBorder="1" applyAlignment="1">
      <alignment vertical="center" wrapText="1"/>
    </xf>
    <xf numFmtId="2" fontId="85" fillId="0" borderId="12" xfId="0" applyNumberFormat="1" applyFont="1" applyBorder="1" applyAlignment="1">
      <alignment vertical="center" wrapText="1"/>
    </xf>
    <xf numFmtId="2" fontId="85" fillId="0" borderId="12" xfId="42" applyNumberFormat="1" applyFont="1" applyBorder="1" applyAlignment="1">
      <alignment vertical="center" wrapText="1"/>
    </xf>
    <xf numFmtId="190" fontId="86" fillId="0" borderId="12" xfId="0" applyNumberFormat="1" applyFont="1" applyBorder="1" applyAlignment="1">
      <alignment vertical="center" wrapText="1"/>
    </xf>
    <xf numFmtId="2" fontId="8" fillId="0" borderId="12" xfId="0" applyNumberFormat="1" applyFont="1" applyBorder="1" applyAlignment="1">
      <alignment vertical="center" wrapText="1"/>
    </xf>
    <xf numFmtId="2" fontId="8" fillId="0" borderId="12" xfId="147" applyNumberFormat="1" applyFont="1" applyFill="1" applyBorder="1" applyAlignment="1">
      <alignment vertical="center" wrapText="1"/>
      <protection/>
    </xf>
    <xf numFmtId="2" fontId="8" fillId="0" borderId="12" xfId="0" applyNumberFormat="1" applyFont="1" applyFill="1" applyBorder="1" applyAlignment="1">
      <alignment vertical="center" wrapText="1"/>
    </xf>
    <xf numFmtId="0" fontId="38" fillId="0" borderId="0" xfId="0" applyFont="1" applyFill="1" applyAlignment="1">
      <alignment horizontal="center" vertical="center"/>
    </xf>
    <xf numFmtId="188" fontId="7" fillId="0" borderId="0" xfId="0" applyNumberFormat="1" applyFont="1" applyFill="1" applyBorder="1" applyAlignment="1">
      <alignment horizontal="center" vertical="center" wrapText="1"/>
    </xf>
    <xf numFmtId="188" fontId="8" fillId="0" borderId="0" xfId="0" applyNumberFormat="1" applyFont="1" applyFill="1" applyBorder="1" applyAlignment="1">
      <alignment horizontal="center" vertical="center" wrapText="1"/>
    </xf>
    <xf numFmtId="0" fontId="8" fillId="0" borderId="0" xfId="0" applyFont="1" applyFill="1" applyAlignment="1">
      <alignment horizontal="center" vertical="center" wrapText="1"/>
    </xf>
    <xf numFmtId="0" fontId="7" fillId="0" borderId="0" xfId="0" applyFont="1" applyFill="1" applyAlignment="1">
      <alignment horizontal="center" vertical="center" wrapText="1"/>
    </xf>
    <xf numFmtId="0" fontId="7" fillId="0" borderId="0" xfId="0" applyFont="1" applyFill="1" applyBorder="1" applyAlignment="1">
      <alignment horizontal="center" vertical="center" wrapText="1"/>
    </xf>
    <xf numFmtId="188" fontId="12" fillId="0" borderId="0" xfId="0" applyNumberFormat="1" applyFont="1" applyFill="1" applyBorder="1" applyAlignment="1">
      <alignment horizontal="center" vertical="center" wrapText="1"/>
    </xf>
    <xf numFmtId="188" fontId="7" fillId="0" borderId="12" xfId="0" applyNumberFormat="1" applyFont="1" applyFill="1" applyBorder="1" applyAlignment="1">
      <alignment horizontal="center" vertical="center" wrapText="1"/>
    </xf>
    <xf numFmtId="0" fontId="7" fillId="0" borderId="12" xfId="73" applyFont="1" applyFill="1" applyBorder="1" applyAlignment="1">
      <alignment vertical="center" wrapText="1"/>
      <protection/>
    </xf>
    <xf numFmtId="190" fontId="7" fillId="0" borderId="12" xfId="0" applyNumberFormat="1" applyFont="1" applyFill="1" applyBorder="1" applyAlignment="1">
      <alignment horizontal="center" vertical="center" wrapText="1"/>
    </xf>
    <xf numFmtId="0" fontId="8" fillId="0" borderId="12" xfId="73" applyFont="1" applyFill="1" applyBorder="1" applyAlignment="1">
      <alignment horizontal="left" vertical="center" wrapText="1"/>
      <protection/>
    </xf>
    <xf numFmtId="2" fontId="8" fillId="0" borderId="12" xfId="42" applyNumberFormat="1" applyFont="1" applyFill="1" applyBorder="1" applyAlignment="1">
      <alignment horizontal="center" vertical="center" wrapText="1"/>
    </xf>
    <xf numFmtId="171" fontId="8" fillId="0" borderId="12" xfId="0" applyNumberFormat="1" applyFont="1" applyFill="1" applyBorder="1" applyAlignment="1" applyProtection="1">
      <alignment horizontal="center" vertical="center" wrapText="1"/>
      <protection hidden="1"/>
    </xf>
    <xf numFmtId="2" fontId="28" fillId="0" borderId="12" xfId="0" applyNumberFormat="1" applyFont="1" applyBorder="1" applyAlignment="1" quotePrefix="1">
      <alignment horizontal="center"/>
    </xf>
    <xf numFmtId="186" fontId="7" fillId="0" borderId="0" xfId="73" applyNumberFormat="1" applyFont="1" applyAlignment="1">
      <alignment horizontal="left" vertical="center" wrapText="1"/>
      <protection/>
    </xf>
    <xf numFmtId="0" fontId="7" fillId="0" borderId="0" xfId="73" applyFont="1" applyAlignment="1">
      <alignment horizontal="left" vertical="center"/>
      <protection/>
    </xf>
    <xf numFmtId="188" fontId="7" fillId="0" borderId="12" xfId="73" applyNumberFormat="1" applyFont="1" applyFill="1" applyBorder="1" applyAlignment="1">
      <alignment horizontal="left" vertical="center" wrapText="1"/>
      <protection/>
    </xf>
    <xf numFmtId="2" fontId="7" fillId="0" borderId="12" xfId="0" applyNumberFormat="1" applyFont="1" applyBorder="1" applyAlignment="1">
      <alignment horizontal="left" vertical="center" wrapText="1"/>
    </xf>
    <xf numFmtId="2" fontId="18" fillId="0" borderId="12" xfId="0" applyNumberFormat="1" applyFont="1" applyFill="1" applyBorder="1" applyAlignment="1">
      <alignment/>
    </xf>
    <xf numFmtId="2" fontId="28" fillId="0" borderId="12" xfId="0" applyNumberFormat="1" applyFont="1" applyFill="1" applyBorder="1" applyAlignment="1" quotePrefix="1">
      <alignment horizontal="center"/>
    </xf>
    <xf numFmtId="2" fontId="30" fillId="0" borderId="12" xfId="0" applyNumberFormat="1" applyFont="1" applyFill="1" applyBorder="1" applyAlignment="1" quotePrefix="1">
      <alignment horizontal="center"/>
    </xf>
    <xf numFmtId="2" fontId="30" fillId="0" borderId="12" xfId="0" applyNumberFormat="1" applyFont="1" applyFill="1" applyBorder="1" applyAlignment="1" quotePrefix="1">
      <alignment horizontal="center" vertical="center"/>
    </xf>
    <xf numFmtId="0" fontId="7" fillId="0" borderId="12" xfId="0" applyFont="1" applyFill="1" applyBorder="1" applyAlignment="1">
      <alignment horizontal="center" vertical="center"/>
    </xf>
    <xf numFmtId="188" fontId="8" fillId="0" borderId="12" xfId="73" applyNumberFormat="1" applyFont="1" applyFill="1" applyBorder="1" applyAlignment="1">
      <alignment horizontal="center" vertical="center" wrapText="1"/>
      <protection/>
    </xf>
    <xf numFmtId="2" fontId="38" fillId="0" borderId="0" xfId="0" applyNumberFormat="1" applyFont="1" applyFill="1" applyAlignment="1">
      <alignment horizontal="center" vertical="center"/>
    </xf>
    <xf numFmtId="0" fontId="28" fillId="0" borderId="12" xfId="0" applyFont="1" applyBorder="1" applyAlignment="1">
      <alignment horizontal="left" vertical="center" wrapText="1"/>
    </xf>
    <xf numFmtId="2" fontId="28" fillId="0" borderId="12" xfId="0" applyNumberFormat="1" applyFont="1" applyBorder="1" applyAlignment="1">
      <alignment horizontal="center" vertical="center"/>
    </xf>
    <xf numFmtId="188" fontId="7" fillId="0" borderId="12" xfId="0" applyNumberFormat="1" applyFont="1" applyBorder="1" applyAlignment="1">
      <alignment horizontal="justify" vertical="center" wrapText="1"/>
    </xf>
    <xf numFmtId="2" fontId="25" fillId="0" borderId="0" xfId="0" applyNumberFormat="1" applyFont="1" applyFill="1" applyAlignment="1">
      <alignment horizontal="center" vertical="center" wrapText="1"/>
    </xf>
    <xf numFmtId="0" fontId="25" fillId="0" borderId="0" xfId="0" applyFont="1" applyFill="1" applyAlignment="1">
      <alignment horizontal="center" vertical="center" wrapText="1"/>
    </xf>
    <xf numFmtId="0" fontId="7" fillId="0" borderId="12" xfId="0" applyFont="1" applyFill="1" applyBorder="1" applyAlignment="1">
      <alignment horizontal="left" vertical="center" wrapText="1"/>
    </xf>
    <xf numFmtId="2" fontId="7" fillId="0" borderId="12" xfId="73" applyNumberFormat="1" applyFont="1" applyBorder="1" applyAlignment="1">
      <alignment horizontal="center" vertical="center" wrapText="1"/>
      <protection/>
    </xf>
    <xf numFmtId="49" fontId="12" fillId="0" borderId="12" xfId="0" applyNumberFormat="1" applyFont="1" applyBorder="1" applyAlignment="1">
      <alignment horizontal="center" vertical="center" wrapText="1"/>
    </xf>
    <xf numFmtId="186" fontId="92" fillId="0" borderId="0" xfId="42" applyNumberFormat="1" applyFont="1" applyFill="1" applyAlignment="1">
      <alignment/>
    </xf>
    <xf numFmtId="0" fontId="92" fillId="0" borderId="0" xfId="0" applyFont="1" applyFill="1" applyAlignment="1">
      <alignment/>
    </xf>
    <xf numFmtId="2" fontId="8" fillId="33" borderId="12" xfId="0" applyNumberFormat="1" applyFont="1" applyFill="1" applyBorder="1" applyAlignment="1">
      <alignment horizontal="center" vertical="center"/>
    </xf>
    <xf numFmtId="4" fontId="8" fillId="0" borderId="12" xfId="0" applyNumberFormat="1" applyFont="1" applyFill="1" applyBorder="1" applyAlignment="1">
      <alignment horizontal="center" vertical="center" wrapText="1"/>
    </xf>
    <xf numFmtId="182" fontId="8" fillId="0" borderId="12" xfId="0" applyNumberFormat="1" applyFont="1" applyFill="1" applyBorder="1" applyAlignment="1">
      <alignment horizontal="center" vertical="center" wrapText="1"/>
    </xf>
    <xf numFmtId="183" fontId="8" fillId="0" borderId="12" xfId="0" applyNumberFormat="1" applyFont="1" applyFill="1" applyBorder="1" applyAlignment="1">
      <alignment horizontal="center" vertical="center"/>
    </xf>
    <xf numFmtId="183" fontId="8" fillId="0" borderId="12" xfId="0" applyNumberFormat="1" applyFont="1" applyFill="1" applyBorder="1" applyAlignment="1">
      <alignment horizontal="center" vertical="center" wrapText="1"/>
    </xf>
    <xf numFmtId="182" fontId="8" fillId="33" borderId="12" xfId="0" applyNumberFormat="1" applyFont="1" applyFill="1" applyBorder="1" applyAlignment="1">
      <alignment horizontal="center" vertical="center"/>
    </xf>
    <xf numFmtId="182" fontId="8" fillId="0" borderId="12" xfId="0" applyNumberFormat="1" applyFont="1" applyFill="1" applyBorder="1" applyAlignment="1">
      <alignment horizontal="center" vertical="center"/>
    </xf>
    <xf numFmtId="183" fontId="7" fillId="0" borderId="12" xfId="0" applyNumberFormat="1" applyFont="1" applyFill="1" applyBorder="1" applyAlignment="1">
      <alignment horizontal="center" vertical="center"/>
    </xf>
    <xf numFmtId="0" fontId="7" fillId="0" borderId="12" xfId="0" applyFont="1" applyFill="1" applyBorder="1" applyAlignment="1">
      <alignment horizontal="left" vertical="center"/>
    </xf>
    <xf numFmtId="1" fontId="7" fillId="0" borderId="12" xfId="0" applyNumberFormat="1" applyFont="1" applyFill="1" applyBorder="1" applyAlignment="1">
      <alignment horizontal="center" vertical="center"/>
    </xf>
    <xf numFmtId="1" fontId="8" fillId="0" borderId="12" xfId="0" applyNumberFormat="1" applyFont="1" applyFill="1" applyBorder="1" applyAlignment="1">
      <alignment horizontal="center" vertical="center"/>
    </xf>
    <xf numFmtId="4" fontId="7" fillId="0" borderId="12" xfId="0" applyNumberFormat="1" applyFont="1" applyFill="1" applyBorder="1" applyAlignment="1">
      <alignment horizontal="right"/>
    </xf>
    <xf numFmtId="0" fontId="8" fillId="0" borderId="12" xfId="0" applyFont="1" applyFill="1" applyBorder="1" applyAlignment="1">
      <alignment/>
    </xf>
    <xf numFmtId="0" fontId="30" fillId="0" borderId="12" xfId="0" applyNumberFormat="1" applyFont="1" applyFill="1" applyBorder="1" applyAlignment="1">
      <alignment horizontal="center" vertical="center" wrapText="1"/>
    </xf>
    <xf numFmtId="4" fontId="30" fillId="0" borderId="12" xfId="0" applyNumberFormat="1" applyFont="1" applyBorder="1" applyAlignment="1">
      <alignment horizontal="center" vertical="center"/>
    </xf>
    <xf numFmtId="0" fontId="28" fillId="0" borderId="12" xfId="0" applyNumberFormat="1" applyFont="1" applyFill="1" applyBorder="1" applyAlignment="1">
      <alignment horizontal="center" vertical="center" wrapText="1"/>
    </xf>
    <xf numFmtId="0" fontId="30" fillId="32" borderId="12" xfId="0" applyFont="1" applyFill="1" applyBorder="1" applyAlignment="1">
      <alignment horizontal="center" vertical="center"/>
    </xf>
    <xf numFmtId="0" fontId="28" fillId="32" borderId="12" xfId="0" applyFont="1" applyFill="1" applyBorder="1" applyAlignment="1">
      <alignment horizontal="center" vertical="center"/>
    </xf>
    <xf numFmtId="0" fontId="32" fillId="0" borderId="12" xfId="0" applyFont="1" applyFill="1" applyBorder="1" applyAlignment="1">
      <alignment horizontal="center" wrapText="1"/>
    </xf>
    <xf numFmtId="0" fontId="28" fillId="0" borderId="12" xfId="0" applyFont="1" applyFill="1" applyBorder="1" applyAlignment="1">
      <alignment horizontal="center" wrapText="1"/>
    </xf>
    <xf numFmtId="4" fontId="28" fillId="0" borderId="12" xfId="0" applyNumberFormat="1" applyFont="1" applyFill="1" applyBorder="1" applyAlignment="1">
      <alignment horizontal="center" wrapText="1"/>
    </xf>
    <xf numFmtId="2" fontId="28" fillId="0" borderId="12" xfId="0" applyNumberFormat="1" applyFont="1" applyFill="1" applyBorder="1" applyAlignment="1">
      <alignment horizontal="center" wrapText="1"/>
    </xf>
    <xf numFmtId="0" fontId="32" fillId="0" borderId="12" xfId="0" applyFont="1" applyFill="1" applyBorder="1" applyAlignment="1">
      <alignment horizontal="center" vertical="center"/>
    </xf>
    <xf numFmtId="0" fontId="7" fillId="32" borderId="12" xfId="0" applyFont="1" applyFill="1" applyBorder="1" applyAlignment="1">
      <alignment horizontal="right" vertical="center"/>
    </xf>
    <xf numFmtId="188" fontId="7" fillId="32" borderId="12" xfId="0" applyNumberFormat="1" applyFont="1" applyFill="1" applyBorder="1" applyAlignment="1">
      <alignment horizontal="center" vertical="center" wrapText="1"/>
    </xf>
    <xf numFmtId="2" fontId="7" fillId="32" borderId="12" xfId="0" applyNumberFormat="1" applyFont="1" applyFill="1" applyBorder="1" applyAlignment="1">
      <alignment horizontal="center" vertical="center"/>
    </xf>
    <xf numFmtId="2" fontId="7" fillId="32" borderId="12" xfId="0" applyNumberFormat="1" applyFont="1" applyFill="1" applyBorder="1" applyAlignment="1">
      <alignment horizontal="right" vertical="center"/>
    </xf>
    <xf numFmtId="0" fontId="7" fillId="32" borderId="12" xfId="0" applyFont="1" applyFill="1" applyBorder="1" applyAlignment="1">
      <alignment vertical="center" wrapText="1"/>
    </xf>
    <xf numFmtId="0" fontId="8" fillId="33" borderId="12" xfId="0" applyFont="1" applyFill="1" applyBorder="1" applyAlignment="1">
      <alignment horizontal="left" vertical="center" wrapText="1"/>
    </xf>
    <xf numFmtId="0" fontId="7" fillId="32" borderId="12" xfId="0" applyFont="1" applyFill="1" applyBorder="1" applyAlignment="1">
      <alignment horizontal="left" vertical="center"/>
    </xf>
    <xf numFmtId="0" fontId="35" fillId="0" borderId="12" xfId="0" applyFont="1" applyBorder="1" applyAlignment="1">
      <alignment horizontal="center" vertical="center" wrapText="1"/>
    </xf>
    <xf numFmtId="0" fontId="36" fillId="0" borderId="12" xfId="0" applyFont="1" applyBorder="1" applyAlignment="1">
      <alignment horizontal="center" vertical="center" wrapText="1"/>
    </xf>
    <xf numFmtId="2" fontId="36" fillId="0" borderId="12" xfId="42" applyNumberFormat="1" applyFont="1" applyBorder="1" applyAlignment="1">
      <alignment horizontal="center" vertical="center" wrapText="1"/>
    </xf>
    <xf numFmtId="171" fontId="36" fillId="0" borderId="12" xfId="42" applyNumberFormat="1" applyFont="1" applyBorder="1" applyAlignment="1">
      <alignment horizontal="center" vertical="center" wrapText="1"/>
    </xf>
    <xf numFmtId="0" fontId="7" fillId="0" borderId="12" xfId="0" applyFont="1" applyFill="1" applyBorder="1" applyAlignment="1">
      <alignment horizontal="center"/>
    </xf>
    <xf numFmtId="0" fontId="8" fillId="0" borderId="12" xfId="0" applyFont="1" applyFill="1" applyBorder="1" applyAlignment="1">
      <alignment horizontal="center" vertical="center" wrapText="1"/>
    </xf>
    <xf numFmtId="0" fontId="8" fillId="0" borderId="12" xfId="0" applyFont="1" applyFill="1" applyBorder="1" applyAlignment="1">
      <alignment horizontal="center"/>
    </xf>
    <xf numFmtId="0" fontId="7" fillId="0" borderId="12" xfId="73" applyFont="1" applyFill="1" applyBorder="1" applyAlignment="1">
      <alignment horizontal="center" vertical="center" wrapText="1"/>
      <protection/>
    </xf>
    <xf numFmtId="0" fontId="7" fillId="0" borderId="12" xfId="0" applyFont="1" applyFill="1" applyBorder="1" applyAlignment="1">
      <alignment horizontal="center"/>
    </xf>
    <xf numFmtId="0" fontId="8" fillId="0" borderId="12" xfId="73" applyFont="1" applyFill="1" applyBorder="1" applyAlignment="1">
      <alignment horizontal="center" vertical="center" wrapText="1"/>
      <protection/>
    </xf>
    <xf numFmtId="1" fontId="30" fillId="0" borderId="12" xfId="0" applyNumberFormat="1" applyFont="1" applyBorder="1" applyAlignment="1">
      <alignment horizontal="center" vertical="center" wrapText="1"/>
    </xf>
    <xf numFmtId="1" fontId="28" fillId="0" borderId="12" xfId="0" applyNumberFormat="1" applyFont="1" applyFill="1" applyBorder="1" applyAlignment="1">
      <alignment horizontal="center" vertical="center"/>
    </xf>
    <xf numFmtId="180" fontId="28" fillId="0" borderId="12" xfId="0" applyNumberFormat="1" applyFont="1" applyFill="1" applyBorder="1" applyAlignment="1">
      <alignment horizontal="center" vertical="center"/>
    </xf>
    <xf numFmtId="180" fontId="30" fillId="0" borderId="12" xfId="0" applyNumberFormat="1" applyFont="1" applyBorder="1" applyAlignment="1">
      <alignment horizontal="center"/>
    </xf>
    <xf numFmtId="0" fontId="7" fillId="0" borderId="12" xfId="0" applyNumberFormat="1" applyFont="1" applyFill="1" applyBorder="1" applyAlignment="1">
      <alignment horizontal="center" vertical="center"/>
    </xf>
    <xf numFmtId="0" fontId="0" fillId="0" borderId="12" xfId="0" applyFont="1" applyBorder="1" applyAlignment="1">
      <alignment horizontal="center" vertical="center"/>
    </xf>
    <xf numFmtId="4" fontId="7" fillId="0" borderId="12" xfId="0" applyNumberFormat="1" applyFont="1" applyFill="1" applyBorder="1" applyAlignment="1">
      <alignment horizontal="center" vertical="center"/>
    </xf>
    <xf numFmtId="2" fontId="6" fillId="0" borderId="0" xfId="0" applyNumberFormat="1" applyFont="1" applyAlignment="1">
      <alignment horizontal="center" vertical="center"/>
    </xf>
    <xf numFmtId="49" fontId="7" fillId="0" borderId="12" xfId="0" applyNumberFormat="1" applyFont="1" applyFill="1" applyBorder="1" applyAlignment="1">
      <alignment horizontal="center" vertical="center"/>
    </xf>
    <xf numFmtId="0" fontId="7" fillId="0" borderId="12" xfId="0" applyFont="1" applyFill="1" applyBorder="1" applyAlignment="1">
      <alignment horizontal="center" vertical="center" wrapText="1"/>
    </xf>
    <xf numFmtId="1" fontId="7" fillId="0" borderId="12" xfId="0" applyNumberFormat="1" applyFont="1" applyFill="1" applyBorder="1" applyAlignment="1">
      <alignment horizontal="center" vertical="center" wrapText="1"/>
    </xf>
    <xf numFmtId="0" fontId="6" fillId="0" borderId="0" xfId="0" applyFont="1" applyFill="1" applyBorder="1" applyAlignment="1">
      <alignment horizontal="center" vertical="center" wrapText="1"/>
    </xf>
    <xf numFmtId="2" fontId="7" fillId="0" borderId="12" xfId="0" applyNumberFormat="1" applyFont="1" applyFill="1" applyBorder="1" applyAlignment="1">
      <alignment horizontal="center" vertical="center" wrapText="1"/>
    </xf>
    <xf numFmtId="0" fontId="5" fillId="0" borderId="0" xfId="0" applyFont="1" applyAlignment="1">
      <alignment horizontal="center" vertical="center" wrapText="1"/>
    </xf>
    <xf numFmtId="0" fontId="10" fillId="0" borderId="0" xfId="0" applyFont="1" applyFill="1" applyBorder="1" applyAlignment="1">
      <alignment horizontal="center" vertical="center" wrapText="1"/>
    </xf>
    <xf numFmtId="0" fontId="6" fillId="0" borderId="0" xfId="0" applyFont="1" applyFill="1" applyAlignment="1">
      <alignment horizontal="center"/>
    </xf>
    <xf numFmtId="194" fontId="7" fillId="0" borderId="12" xfId="0" applyNumberFormat="1" applyFont="1" applyFill="1" applyBorder="1" applyAlignment="1">
      <alignment horizontal="center" vertical="center" wrapText="1"/>
    </xf>
    <xf numFmtId="0" fontId="28" fillId="0" borderId="12" xfId="0" applyFont="1" applyFill="1" applyBorder="1" applyAlignment="1">
      <alignment horizontal="center" vertical="center" wrapText="1"/>
    </xf>
    <xf numFmtId="49" fontId="28" fillId="0" borderId="12" xfId="0" applyNumberFormat="1" applyFont="1" applyFill="1" applyBorder="1" applyAlignment="1">
      <alignment horizontal="center" vertical="center"/>
    </xf>
    <xf numFmtId="0" fontId="6" fillId="0" borderId="0" xfId="0" applyFont="1" applyAlignment="1">
      <alignment horizontal="center" vertical="center"/>
    </xf>
    <xf numFmtId="0" fontId="7" fillId="0" borderId="12" xfId="0" applyFont="1" applyBorder="1" applyAlignment="1">
      <alignment horizontal="center" vertical="center" wrapText="1"/>
    </xf>
    <xf numFmtId="0" fontId="7" fillId="0" borderId="0" xfId="0" applyFont="1" applyAlignment="1">
      <alignment horizontal="center"/>
    </xf>
    <xf numFmtId="0" fontId="28" fillId="0" borderId="12" xfId="0" applyFont="1" applyBorder="1" applyAlignment="1">
      <alignment horizontal="center" wrapText="1"/>
    </xf>
    <xf numFmtId="0" fontId="22" fillId="0" borderId="12" xfId="0" applyFont="1" applyBorder="1" applyAlignment="1">
      <alignment horizontal="center" vertical="center"/>
    </xf>
    <xf numFmtId="0" fontId="22" fillId="0" borderId="12" xfId="0" applyFont="1" applyBorder="1" applyAlignment="1">
      <alignment horizontal="center" vertical="center" wrapText="1"/>
    </xf>
    <xf numFmtId="0" fontId="6" fillId="0" borderId="0" xfId="0" applyFont="1" applyFill="1" applyAlignment="1">
      <alignment horizontal="center" vertical="center"/>
    </xf>
    <xf numFmtId="0" fontId="7" fillId="0" borderId="12" xfId="0" applyFont="1" applyFill="1" applyBorder="1" applyAlignment="1">
      <alignment horizontal="center" vertical="center" wrapText="1"/>
    </xf>
    <xf numFmtId="49" fontId="7" fillId="0" borderId="12" xfId="0" applyNumberFormat="1" applyFont="1" applyFill="1" applyBorder="1" applyAlignment="1">
      <alignment horizontal="center" vertical="center"/>
    </xf>
    <xf numFmtId="2" fontId="28" fillId="0" borderId="12" xfId="147" applyNumberFormat="1" applyFont="1" applyFill="1" applyBorder="1" applyAlignment="1">
      <alignment horizontal="center" vertical="center" wrapText="1"/>
      <protection/>
    </xf>
    <xf numFmtId="0" fontId="28" fillId="0" borderId="12" xfId="0" applyFont="1" applyBorder="1" applyAlignment="1">
      <alignment horizontal="center" vertical="center" wrapText="1"/>
    </xf>
    <xf numFmtId="0" fontId="28" fillId="0" borderId="12" xfId="0" applyFont="1" applyBorder="1" applyAlignment="1">
      <alignment horizontal="center" vertical="center"/>
    </xf>
    <xf numFmtId="0" fontId="28" fillId="0" borderId="12" xfId="0" applyFont="1" applyBorder="1" applyAlignment="1">
      <alignment horizontal="center"/>
    </xf>
    <xf numFmtId="0" fontId="28" fillId="0" borderId="12" xfId="0" applyNumberFormat="1" applyFont="1" applyFill="1" applyBorder="1" applyAlignment="1">
      <alignment horizontal="center" vertical="center"/>
    </xf>
    <xf numFmtId="0" fontId="7" fillId="0" borderId="12" xfId="0" applyFont="1" applyBorder="1" applyAlignment="1">
      <alignment horizontal="center"/>
    </xf>
    <xf numFmtId="0" fontId="7" fillId="0" borderId="12" xfId="0" applyFont="1" applyBorder="1" applyAlignment="1">
      <alignment horizontal="center" wrapText="1"/>
    </xf>
    <xf numFmtId="0" fontId="7" fillId="0" borderId="12" xfId="0" applyNumberFormat="1" applyFont="1" applyFill="1" applyBorder="1" applyAlignment="1">
      <alignment horizontal="center" vertical="center"/>
    </xf>
    <xf numFmtId="0" fontId="19" fillId="0" borderId="0" xfId="0" applyFont="1" applyFill="1" applyBorder="1" applyAlignment="1">
      <alignment horizontal="center" vertical="center" wrapText="1"/>
    </xf>
    <xf numFmtId="0" fontId="7" fillId="0" borderId="12" xfId="0" applyFont="1" applyBorder="1" applyAlignment="1">
      <alignment horizontal="center" vertical="center"/>
    </xf>
    <xf numFmtId="2" fontId="7" fillId="0" borderId="12" xfId="147" applyNumberFormat="1" applyFont="1" applyFill="1" applyBorder="1" applyAlignment="1">
      <alignment horizontal="center" vertical="center" wrapText="1"/>
      <protection/>
    </xf>
    <xf numFmtId="0" fontId="85" fillId="0" borderId="12" xfId="0" applyFont="1" applyBorder="1" applyAlignment="1">
      <alignment horizontal="center" vertical="center" wrapText="1"/>
    </xf>
    <xf numFmtId="0" fontId="8" fillId="0" borderId="12" xfId="0" applyNumberFormat="1" applyFont="1" applyFill="1" applyBorder="1" applyAlignment="1">
      <alignment horizontal="center" vertical="center" wrapText="1"/>
    </xf>
    <xf numFmtId="0" fontId="86" fillId="0" borderId="12" xfId="0" applyFont="1" applyBorder="1" applyAlignment="1">
      <alignment horizontal="center" vertical="center" wrapText="1"/>
    </xf>
    <xf numFmtId="0" fontId="6" fillId="0" borderId="0" xfId="0" applyFont="1" applyAlignment="1">
      <alignment horizontal="center" vertical="center" wrapText="1"/>
    </xf>
    <xf numFmtId="0" fontId="8" fillId="0" borderId="12" xfId="0" applyFont="1" applyFill="1" applyBorder="1" applyAlignment="1">
      <alignment horizontal="center" vertical="center" wrapText="1"/>
    </xf>
    <xf numFmtId="0" fontId="8" fillId="0" borderId="12" xfId="0" applyFont="1" applyFill="1" applyBorder="1" applyAlignment="1">
      <alignment horizontal="center" vertical="center"/>
    </xf>
    <xf numFmtId="188" fontId="8" fillId="0" borderId="12" xfId="0" applyNumberFormat="1"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0" xfId="0" applyNumberFormat="1" applyFont="1" applyFill="1" applyBorder="1" applyAlignment="1">
      <alignment horizontal="center" vertical="center" wrapText="1"/>
    </xf>
    <xf numFmtId="0" fontId="5" fillId="0" borderId="12" xfId="0" applyFont="1" applyFill="1" applyBorder="1" applyAlignment="1">
      <alignment horizontal="center" wrapText="1"/>
    </xf>
    <xf numFmtId="4" fontId="6" fillId="32" borderId="0" xfId="0" applyNumberFormat="1" applyFont="1" applyFill="1" applyBorder="1" applyAlignment="1">
      <alignment horizontal="center" vertical="center" wrapText="1"/>
    </xf>
    <xf numFmtId="188" fontId="64" fillId="0" borderId="12" xfId="0" applyNumberFormat="1" applyFont="1" applyBorder="1" applyAlignment="1">
      <alignment horizontal="center" vertical="center" wrapText="1"/>
    </xf>
    <xf numFmtId="0" fontId="65" fillId="0" borderId="0" xfId="0" applyFont="1" applyAlignment="1">
      <alignment horizontal="center" vertical="center"/>
    </xf>
    <xf numFmtId="2" fontId="7" fillId="0" borderId="12" xfId="0" applyNumberFormat="1" applyFont="1" applyBorder="1" applyAlignment="1">
      <alignment horizontal="center"/>
    </xf>
    <xf numFmtId="194" fontId="28" fillId="0" borderId="12" xfId="0" applyNumberFormat="1" applyFont="1" applyBorder="1" applyAlignment="1">
      <alignment horizontal="center"/>
    </xf>
    <xf numFmtId="2" fontId="7" fillId="0" borderId="12" xfId="0" applyNumberFormat="1" applyFont="1" applyFill="1" applyBorder="1" applyAlignment="1">
      <alignment horizontal="center" vertical="center"/>
    </xf>
    <xf numFmtId="2" fontId="8" fillId="0" borderId="12" xfId="0" applyNumberFormat="1" applyFont="1" applyBorder="1" applyAlignment="1">
      <alignment horizontal="center"/>
    </xf>
    <xf numFmtId="49" fontId="6" fillId="0" borderId="12" xfId="0" applyNumberFormat="1" applyFont="1" applyFill="1" applyBorder="1" applyAlignment="1">
      <alignment horizontal="center" vertical="center"/>
    </xf>
    <xf numFmtId="0" fontId="5" fillId="0" borderId="12" xfId="0" applyFont="1" applyFill="1" applyBorder="1" applyAlignment="1">
      <alignment/>
    </xf>
    <xf numFmtId="0" fontId="6" fillId="0" borderId="12" xfId="0" applyFont="1" applyFill="1" applyBorder="1" applyAlignment="1">
      <alignment horizontal="center"/>
    </xf>
    <xf numFmtId="0" fontId="6" fillId="0" borderId="12" xfId="0" applyFont="1" applyFill="1" applyBorder="1" applyAlignment="1">
      <alignment horizontal="left" vertical="center" wrapText="1"/>
    </xf>
    <xf numFmtId="2" fontId="7" fillId="0" borderId="12" xfId="0" applyNumberFormat="1" applyFont="1" applyBorder="1" applyAlignment="1">
      <alignment horizontal="center" vertical="center"/>
    </xf>
    <xf numFmtId="188" fontId="27" fillId="0" borderId="12" xfId="0" applyNumberFormat="1" applyFont="1" applyBorder="1" applyAlignment="1">
      <alignment horizontal="center" vertical="center" wrapText="1"/>
    </xf>
    <xf numFmtId="184" fontId="30" fillId="0" borderId="12" xfId="0" applyNumberFormat="1" applyFont="1" applyBorder="1" applyAlignment="1">
      <alignment horizontal="center" vertical="center"/>
    </xf>
    <xf numFmtId="184" fontId="28" fillId="0" borderId="12" xfId="0" applyNumberFormat="1" applyFont="1" applyBorder="1" applyAlignment="1">
      <alignment horizontal="center" vertical="center"/>
    </xf>
    <xf numFmtId="188" fontId="5" fillId="0" borderId="12" xfId="0" applyNumberFormat="1" applyFont="1" applyBorder="1" applyAlignment="1">
      <alignment horizontal="center" vertical="center" wrapText="1"/>
    </xf>
    <xf numFmtId="0" fontId="27" fillId="0" borderId="12" xfId="73" applyNumberFormat="1" applyFont="1" applyBorder="1" applyAlignment="1">
      <alignment horizontal="center" vertical="center" wrapText="1"/>
      <protection/>
    </xf>
    <xf numFmtId="184" fontId="31" fillId="0" borderId="12" xfId="0" applyNumberFormat="1" applyFont="1" applyBorder="1" applyAlignment="1">
      <alignment horizontal="center" vertical="center"/>
    </xf>
    <xf numFmtId="2" fontId="7" fillId="0" borderId="12" xfId="0" applyNumberFormat="1" applyFont="1" applyFill="1" applyBorder="1" applyAlignment="1">
      <alignment horizontal="left" vertical="center"/>
    </xf>
    <xf numFmtId="0" fontId="66" fillId="0" borderId="0" xfId="0" applyFont="1" applyFill="1" applyAlignment="1">
      <alignment horizontal="center" vertical="center"/>
    </xf>
    <xf numFmtId="4" fontId="28" fillId="0" borderId="12" xfId="0" applyNumberFormat="1" applyFont="1" applyFill="1" applyBorder="1" applyAlignment="1">
      <alignment horizontal="center"/>
    </xf>
    <xf numFmtId="188" fontId="27" fillId="0" borderId="12" xfId="0" applyNumberFormat="1" applyFont="1" applyFill="1" applyBorder="1" applyAlignment="1">
      <alignment horizontal="center" vertical="center" wrapText="1"/>
    </xf>
    <xf numFmtId="0" fontId="6" fillId="0" borderId="0" xfId="73" applyFont="1" applyAlignment="1">
      <alignment horizontal="center" vertical="center"/>
      <protection/>
    </xf>
    <xf numFmtId="0" fontId="5" fillId="0" borderId="12" xfId="0" applyFont="1" applyFill="1" applyBorder="1" applyAlignment="1">
      <alignment/>
    </xf>
    <xf numFmtId="0" fontId="6" fillId="0" borderId="12" xfId="0" applyFont="1" applyFill="1" applyBorder="1" applyAlignment="1">
      <alignment horizontal="center" vertical="center"/>
    </xf>
    <xf numFmtId="0" fontId="6" fillId="0" borderId="12" xfId="0" applyFont="1" applyFill="1" applyBorder="1" applyAlignment="1">
      <alignment/>
    </xf>
    <xf numFmtId="0" fontId="5" fillId="0" borderId="12" xfId="0" applyFont="1" applyFill="1" applyBorder="1" applyAlignment="1">
      <alignment vertical="center" wrapText="1"/>
    </xf>
    <xf numFmtId="0" fontId="6" fillId="0" borderId="12" xfId="0" applyFont="1" applyFill="1" applyBorder="1" applyAlignment="1">
      <alignment vertical="center"/>
    </xf>
  </cellXfs>
  <cellStyles count="14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er1" xfId="50"/>
    <cellStyle name="Header2" xfId="51"/>
    <cellStyle name="Heading 1" xfId="52"/>
    <cellStyle name="Heading 2" xfId="53"/>
    <cellStyle name="Heading 3" xfId="54"/>
    <cellStyle name="Heading 4" xfId="55"/>
    <cellStyle name="Hyperlink" xfId="56"/>
    <cellStyle name="Input" xfId="57"/>
    <cellStyle name="Linked Cell" xfId="58"/>
    <cellStyle name="Neutral" xfId="59"/>
    <cellStyle name="Normal 12" xfId="60"/>
    <cellStyle name="Normal 12 2" xfId="61"/>
    <cellStyle name="Normal 13" xfId="62"/>
    <cellStyle name="Normal 13 2" xfId="63"/>
    <cellStyle name="Normal 14" xfId="64"/>
    <cellStyle name="Normal 14 2" xfId="65"/>
    <cellStyle name="Normal 14 3" xfId="66"/>
    <cellStyle name="Normal 15" xfId="67"/>
    <cellStyle name="Normal 15 2" xfId="68"/>
    <cellStyle name="Normal 17" xfId="69"/>
    <cellStyle name="Normal 17 2" xfId="70"/>
    <cellStyle name="Normal 18" xfId="71"/>
    <cellStyle name="Normal 18 2" xfId="72"/>
    <cellStyle name="Normal 2" xfId="73"/>
    <cellStyle name="Normal 2 10" xfId="74"/>
    <cellStyle name="Normal 2 2" xfId="75"/>
    <cellStyle name="Normal 2 2 2" xfId="76"/>
    <cellStyle name="Normal 2 3" xfId="77"/>
    <cellStyle name="Normal 2 3 2" xfId="78"/>
    <cellStyle name="Normal 21" xfId="79"/>
    <cellStyle name="Normal 21 2" xfId="80"/>
    <cellStyle name="Normal 22" xfId="81"/>
    <cellStyle name="Normal 22 2" xfId="82"/>
    <cellStyle name="Normal 23" xfId="83"/>
    <cellStyle name="Normal 23 2" xfId="84"/>
    <cellStyle name="Normal 24" xfId="85"/>
    <cellStyle name="Normal 24 2" xfId="86"/>
    <cellStyle name="Normal 25" xfId="87"/>
    <cellStyle name="Normal 25 2" xfId="88"/>
    <cellStyle name="Normal 27" xfId="89"/>
    <cellStyle name="Normal 27 2" xfId="90"/>
    <cellStyle name="Normal 29" xfId="91"/>
    <cellStyle name="Normal 3" xfId="92"/>
    <cellStyle name="Normal 3 2" xfId="93"/>
    <cellStyle name="Normal 3 2 2" xfId="94"/>
    <cellStyle name="Normal 30" xfId="95"/>
    <cellStyle name="Normal 31" xfId="96"/>
    <cellStyle name="Normal 31 2" xfId="97"/>
    <cellStyle name="Normal 32" xfId="98"/>
    <cellStyle name="Normal 32 2" xfId="99"/>
    <cellStyle name="Normal 33" xfId="100"/>
    <cellStyle name="Normal 34" xfId="101"/>
    <cellStyle name="Normal 35" xfId="102"/>
    <cellStyle name="Normal 36" xfId="103"/>
    <cellStyle name="Normal 38" xfId="104"/>
    <cellStyle name="Normal 38 2" xfId="105"/>
    <cellStyle name="Normal 39" xfId="106"/>
    <cellStyle name="Normal 39 2" xfId="107"/>
    <cellStyle name="Normal 4" xfId="108"/>
    <cellStyle name="Normal 4 2" xfId="109"/>
    <cellStyle name="Normal 4 2 2" xfId="110"/>
    <cellStyle name="Normal 40" xfId="111"/>
    <cellStyle name="Normal 40 2" xfId="112"/>
    <cellStyle name="Normal 41" xfId="113"/>
    <cellStyle name="Normal 41 2" xfId="114"/>
    <cellStyle name="Normal 42" xfId="115"/>
    <cellStyle name="Normal 42 2" xfId="116"/>
    <cellStyle name="Normal 43" xfId="117"/>
    <cellStyle name="Normal 43 2" xfId="118"/>
    <cellStyle name="Normal 44" xfId="119"/>
    <cellStyle name="Normal 44 2" xfId="120"/>
    <cellStyle name="Normal 45" xfId="121"/>
    <cellStyle name="Normal 45 2" xfId="122"/>
    <cellStyle name="Normal 46" xfId="123"/>
    <cellStyle name="Normal 46 2" xfId="124"/>
    <cellStyle name="Normal 47" xfId="125"/>
    <cellStyle name="Normal 47 2" xfId="126"/>
    <cellStyle name="Normal 48" xfId="127"/>
    <cellStyle name="Normal 48 2" xfId="128"/>
    <cellStyle name="Normal 49" xfId="129"/>
    <cellStyle name="Normal 49 2" xfId="130"/>
    <cellStyle name="Normal 5" xfId="131"/>
    <cellStyle name="Normal 50" xfId="132"/>
    <cellStyle name="Normal 50 2" xfId="133"/>
    <cellStyle name="Normal 51" xfId="134"/>
    <cellStyle name="Normal 51 2" xfId="135"/>
    <cellStyle name="Normal 52" xfId="136"/>
    <cellStyle name="Normal 52 2" xfId="137"/>
    <cellStyle name="Normal 6" xfId="138"/>
    <cellStyle name="Normal 6 2" xfId="139"/>
    <cellStyle name="Normal 6 2 2" xfId="140"/>
    <cellStyle name="Normal 7" xfId="141"/>
    <cellStyle name="Normal 7 2" xfId="142"/>
    <cellStyle name="Normal 8" xfId="143"/>
    <cellStyle name="Normal 8 2" xfId="144"/>
    <cellStyle name="Normal 8 2 2" xfId="145"/>
    <cellStyle name="Normal_Sheet1 2" xfId="146"/>
    <cellStyle name="Normal_Sheet1 3" xfId="147"/>
    <cellStyle name="Normal_Sheet1_1" xfId="148"/>
    <cellStyle name="Normal_Sheet1_2" xfId="149"/>
    <cellStyle name="Note" xfId="150"/>
    <cellStyle name="Output" xfId="151"/>
    <cellStyle name="Percent" xfId="152"/>
    <cellStyle name="Title" xfId="153"/>
    <cellStyle name="Total" xfId="154"/>
    <cellStyle name="Warning Text" xfId="155"/>
  </cellStyles>
  <dxfs count="3">
    <dxf>
      <font>
        <color indexed="9"/>
      </font>
    </dxf>
    <dxf>
      <font>
        <color indexed="9"/>
      </font>
      <fill>
        <patternFill>
          <fgColor indexed="64"/>
        </patternFill>
      </fill>
    </dxf>
    <dxf>
      <font>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314325</xdr:colOff>
      <xdr:row>4</xdr:row>
      <xdr:rowOff>19050</xdr:rowOff>
    </xdr:from>
    <xdr:to>
      <xdr:col>8</xdr:col>
      <xdr:colOff>628650</xdr:colOff>
      <xdr:row>4</xdr:row>
      <xdr:rowOff>19050</xdr:rowOff>
    </xdr:to>
    <xdr:sp>
      <xdr:nvSpPr>
        <xdr:cNvPr id="1" name="Line 1"/>
        <xdr:cNvSpPr>
          <a:spLocks/>
        </xdr:cNvSpPr>
      </xdr:nvSpPr>
      <xdr:spPr>
        <a:xfrm>
          <a:off x="3609975" y="733425"/>
          <a:ext cx="2057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3</xdr:row>
      <xdr:rowOff>0</xdr:rowOff>
    </xdr:from>
    <xdr:to>
      <xdr:col>9</xdr:col>
      <xdr:colOff>19050</xdr:colOff>
      <xdr:row>3</xdr:row>
      <xdr:rowOff>0</xdr:rowOff>
    </xdr:to>
    <xdr:sp>
      <xdr:nvSpPr>
        <xdr:cNvPr id="1" name="Line 1"/>
        <xdr:cNvSpPr>
          <a:spLocks/>
        </xdr:cNvSpPr>
      </xdr:nvSpPr>
      <xdr:spPr>
        <a:xfrm flipV="1">
          <a:off x="4152900" y="676275"/>
          <a:ext cx="1895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3</xdr:row>
      <xdr:rowOff>9525</xdr:rowOff>
    </xdr:from>
    <xdr:to>
      <xdr:col>8</xdr:col>
      <xdr:colOff>666750</xdr:colOff>
      <xdr:row>3</xdr:row>
      <xdr:rowOff>9525</xdr:rowOff>
    </xdr:to>
    <xdr:sp>
      <xdr:nvSpPr>
        <xdr:cNvPr id="1" name="Line 1"/>
        <xdr:cNvSpPr>
          <a:spLocks/>
        </xdr:cNvSpPr>
      </xdr:nvSpPr>
      <xdr:spPr>
        <a:xfrm flipV="1">
          <a:off x="3571875" y="638175"/>
          <a:ext cx="1885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3</xdr:row>
      <xdr:rowOff>9525</xdr:rowOff>
    </xdr:from>
    <xdr:to>
      <xdr:col>7</xdr:col>
      <xdr:colOff>657225</xdr:colOff>
      <xdr:row>3</xdr:row>
      <xdr:rowOff>9525</xdr:rowOff>
    </xdr:to>
    <xdr:sp>
      <xdr:nvSpPr>
        <xdr:cNvPr id="1" name="Line 1"/>
        <xdr:cNvSpPr>
          <a:spLocks/>
        </xdr:cNvSpPr>
      </xdr:nvSpPr>
      <xdr:spPr>
        <a:xfrm flipV="1">
          <a:off x="2667000" y="695325"/>
          <a:ext cx="1885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400050</xdr:colOff>
      <xdr:row>3</xdr:row>
      <xdr:rowOff>28575</xdr:rowOff>
    </xdr:from>
    <xdr:to>
      <xdr:col>10</xdr:col>
      <xdr:colOff>161925</xdr:colOff>
      <xdr:row>3</xdr:row>
      <xdr:rowOff>28575</xdr:rowOff>
    </xdr:to>
    <xdr:sp>
      <xdr:nvSpPr>
        <xdr:cNvPr id="1" name="Line 1"/>
        <xdr:cNvSpPr>
          <a:spLocks/>
        </xdr:cNvSpPr>
      </xdr:nvSpPr>
      <xdr:spPr>
        <a:xfrm flipV="1">
          <a:off x="3943350" y="828675"/>
          <a:ext cx="1733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219075</xdr:colOff>
      <xdr:row>2</xdr:row>
      <xdr:rowOff>9525</xdr:rowOff>
    </xdr:from>
    <xdr:to>
      <xdr:col>9</xdr:col>
      <xdr:colOff>266700</xdr:colOff>
      <xdr:row>2</xdr:row>
      <xdr:rowOff>9525</xdr:rowOff>
    </xdr:to>
    <xdr:sp>
      <xdr:nvSpPr>
        <xdr:cNvPr id="1" name="Line 1"/>
        <xdr:cNvSpPr>
          <a:spLocks/>
        </xdr:cNvSpPr>
      </xdr:nvSpPr>
      <xdr:spPr>
        <a:xfrm flipV="1">
          <a:off x="3771900" y="876300"/>
          <a:ext cx="1790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457200</xdr:colOff>
      <xdr:row>1</xdr:row>
      <xdr:rowOff>314325</xdr:rowOff>
    </xdr:from>
    <xdr:to>
      <xdr:col>9</xdr:col>
      <xdr:colOff>180975</xdr:colOff>
      <xdr:row>1</xdr:row>
      <xdr:rowOff>314325</xdr:rowOff>
    </xdr:to>
    <xdr:sp>
      <xdr:nvSpPr>
        <xdr:cNvPr id="1" name="Line 1"/>
        <xdr:cNvSpPr>
          <a:spLocks/>
        </xdr:cNvSpPr>
      </xdr:nvSpPr>
      <xdr:spPr>
        <a:xfrm flipV="1">
          <a:off x="3990975" y="923925"/>
          <a:ext cx="1895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161925</xdr:colOff>
      <xdr:row>2</xdr:row>
      <xdr:rowOff>266700</xdr:rowOff>
    </xdr:from>
    <xdr:to>
      <xdr:col>8</xdr:col>
      <xdr:colOff>333375</xdr:colOff>
      <xdr:row>2</xdr:row>
      <xdr:rowOff>266700</xdr:rowOff>
    </xdr:to>
    <xdr:sp>
      <xdr:nvSpPr>
        <xdr:cNvPr id="1" name="Line 1"/>
        <xdr:cNvSpPr>
          <a:spLocks/>
        </xdr:cNvSpPr>
      </xdr:nvSpPr>
      <xdr:spPr>
        <a:xfrm flipV="1">
          <a:off x="3667125" y="666750"/>
          <a:ext cx="1809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361950</xdr:colOff>
      <xdr:row>4</xdr:row>
      <xdr:rowOff>47625</xdr:rowOff>
    </xdr:from>
    <xdr:to>
      <xdr:col>8</xdr:col>
      <xdr:colOff>447675</xdr:colOff>
      <xdr:row>4</xdr:row>
      <xdr:rowOff>47625</xdr:rowOff>
    </xdr:to>
    <xdr:sp>
      <xdr:nvSpPr>
        <xdr:cNvPr id="1" name="Line 1"/>
        <xdr:cNvSpPr>
          <a:spLocks/>
        </xdr:cNvSpPr>
      </xdr:nvSpPr>
      <xdr:spPr>
        <a:xfrm flipV="1">
          <a:off x="3724275" y="666750"/>
          <a:ext cx="1885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266700</xdr:colOff>
      <xdr:row>2</xdr:row>
      <xdr:rowOff>314325</xdr:rowOff>
    </xdr:from>
    <xdr:to>
      <xdr:col>8</xdr:col>
      <xdr:colOff>342900</xdr:colOff>
      <xdr:row>2</xdr:row>
      <xdr:rowOff>314325</xdr:rowOff>
    </xdr:to>
    <xdr:sp>
      <xdr:nvSpPr>
        <xdr:cNvPr id="1" name="Line 1"/>
        <xdr:cNvSpPr>
          <a:spLocks/>
        </xdr:cNvSpPr>
      </xdr:nvSpPr>
      <xdr:spPr>
        <a:xfrm flipV="1">
          <a:off x="3524250" y="714375"/>
          <a:ext cx="1885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3</xdr:row>
      <xdr:rowOff>0</xdr:rowOff>
    </xdr:from>
    <xdr:to>
      <xdr:col>10</xdr:col>
      <xdr:colOff>228600</xdr:colOff>
      <xdr:row>3</xdr:row>
      <xdr:rowOff>0</xdr:rowOff>
    </xdr:to>
    <xdr:sp>
      <xdr:nvSpPr>
        <xdr:cNvPr id="1" name="Line 1"/>
        <xdr:cNvSpPr>
          <a:spLocks/>
        </xdr:cNvSpPr>
      </xdr:nvSpPr>
      <xdr:spPr>
        <a:xfrm flipV="1">
          <a:off x="4000500" y="723900"/>
          <a:ext cx="1866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3</xdr:row>
      <xdr:rowOff>28575</xdr:rowOff>
    </xdr:from>
    <xdr:to>
      <xdr:col>8</xdr:col>
      <xdr:colOff>314325</xdr:colOff>
      <xdr:row>3</xdr:row>
      <xdr:rowOff>28575</xdr:rowOff>
    </xdr:to>
    <xdr:sp>
      <xdr:nvSpPr>
        <xdr:cNvPr id="1" name="Line 1"/>
        <xdr:cNvSpPr>
          <a:spLocks/>
        </xdr:cNvSpPr>
      </xdr:nvSpPr>
      <xdr:spPr>
        <a:xfrm flipV="1">
          <a:off x="3810000" y="638175"/>
          <a:ext cx="1885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4</xdr:row>
      <xdr:rowOff>19050</xdr:rowOff>
    </xdr:from>
    <xdr:to>
      <xdr:col>9</xdr:col>
      <xdr:colOff>161925</xdr:colOff>
      <xdr:row>4</xdr:row>
      <xdr:rowOff>19050</xdr:rowOff>
    </xdr:to>
    <xdr:sp>
      <xdr:nvSpPr>
        <xdr:cNvPr id="1" name="Line 1"/>
        <xdr:cNvSpPr>
          <a:spLocks/>
        </xdr:cNvSpPr>
      </xdr:nvSpPr>
      <xdr:spPr>
        <a:xfrm flipV="1">
          <a:off x="3648075" y="847725"/>
          <a:ext cx="1895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209550</xdr:colOff>
      <xdr:row>3</xdr:row>
      <xdr:rowOff>19050</xdr:rowOff>
    </xdr:from>
    <xdr:to>
      <xdr:col>8</xdr:col>
      <xdr:colOff>647700</xdr:colOff>
      <xdr:row>3</xdr:row>
      <xdr:rowOff>19050</xdr:rowOff>
    </xdr:to>
    <xdr:sp>
      <xdr:nvSpPr>
        <xdr:cNvPr id="1" name="Line 1"/>
        <xdr:cNvSpPr>
          <a:spLocks/>
        </xdr:cNvSpPr>
      </xdr:nvSpPr>
      <xdr:spPr>
        <a:xfrm flipV="1">
          <a:off x="3895725" y="647700"/>
          <a:ext cx="1885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3</xdr:row>
      <xdr:rowOff>0</xdr:rowOff>
    </xdr:from>
    <xdr:to>
      <xdr:col>9</xdr:col>
      <xdr:colOff>238125</xdr:colOff>
      <xdr:row>3</xdr:row>
      <xdr:rowOff>0</xdr:rowOff>
    </xdr:to>
    <xdr:sp>
      <xdr:nvSpPr>
        <xdr:cNvPr id="1" name="Line 1"/>
        <xdr:cNvSpPr>
          <a:spLocks/>
        </xdr:cNvSpPr>
      </xdr:nvSpPr>
      <xdr:spPr>
        <a:xfrm flipV="1">
          <a:off x="4029075" y="657225"/>
          <a:ext cx="1895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P26"/>
  <sheetViews>
    <sheetView zoomScale="115" zoomScaleNormal="115" zoomScalePageLayoutView="0" workbookViewId="0" topLeftCell="A5">
      <selection activeCell="B10" sqref="B10"/>
    </sheetView>
  </sheetViews>
  <sheetFormatPr defaultColWidth="9.140625" defaultRowHeight="12.75"/>
  <cols>
    <col min="1" max="1" width="5.140625" style="34" customWidth="1"/>
    <col min="2" max="2" width="18.00390625" style="34" customWidth="1"/>
    <col min="3" max="3" width="7.421875" style="47" customWidth="1"/>
    <col min="4" max="4" width="10.140625" style="38" customWidth="1"/>
    <col min="5" max="8" width="8.7109375" style="38" customWidth="1"/>
    <col min="9" max="9" width="12.8515625" style="38" customWidth="1"/>
    <col min="10" max="10" width="7.8515625" style="38" customWidth="1"/>
    <col min="11" max="11" width="8.57421875" style="38" customWidth="1"/>
    <col min="12" max="12" width="9.140625" style="38" customWidth="1"/>
    <col min="13" max="13" width="6.8515625" style="38" customWidth="1"/>
    <col min="14" max="14" width="9.140625" style="38" customWidth="1"/>
    <col min="15" max="15" width="10.28125" style="34" customWidth="1"/>
    <col min="16" max="16384" width="9.140625" style="34" customWidth="1"/>
  </cols>
  <sheetData>
    <row r="1" spans="1:15" ht="6" customHeight="1" hidden="1">
      <c r="A1" s="382"/>
      <c r="B1" s="382"/>
      <c r="C1" s="382"/>
      <c r="D1" s="382"/>
      <c r="E1" s="382"/>
      <c r="F1" s="382"/>
      <c r="G1" s="382"/>
      <c r="H1" s="382"/>
      <c r="I1" s="382"/>
      <c r="J1" s="382"/>
      <c r="K1" s="382"/>
      <c r="L1" s="382"/>
      <c r="M1" s="382"/>
      <c r="N1" s="382"/>
      <c r="O1" s="382"/>
    </row>
    <row r="2" spans="1:15" ht="18.75" customHeight="1">
      <c r="A2" s="382" t="s">
        <v>421</v>
      </c>
      <c r="B2" s="384"/>
      <c r="C2" s="384"/>
      <c r="D2" s="384"/>
      <c r="E2" s="384"/>
      <c r="F2" s="384"/>
      <c r="G2" s="384"/>
      <c r="H2" s="384"/>
      <c r="I2" s="384"/>
      <c r="J2" s="384"/>
      <c r="K2" s="384"/>
      <c r="L2" s="384"/>
      <c r="M2" s="384"/>
      <c r="N2" s="384"/>
      <c r="O2" s="384"/>
    </row>
    <row r="3" spans="1:15" ht="18.75" customHeight="1">
      <c r="A3" s="382" t="s">
        <v>112</v>
      </c>
      <c r="B3" s="382"/>
      <c r="C3" s="382"/>
      <c r="D3" s="382"/>
      <c r="E3" s="382"/>
      <c r="F3" s="382"/>
      <c r="G3" s="382"/>
      <c r="H3" s="382"/>
      <c r="I3" s="382"/>
      <c r="J3" s="382"/>
      <c r="K3" s="382"/>
      <c r="L3" s="382"/>
      <c r="M3" s="382"/>
      <c r="N3" s="382"/>
      <c r="O3" s="382"/>
    </row>
    <row r="4" spans="1:15" ht="18.75" customHeight="1">
      <c r="A4" s="385" t="s">
        <v>436</v>
      </c>
      <c r="B4" s="385"/>
      <c r="C4" s="385"/>
      <c r="D4" s="385"/>
      <c r="E4" s="385"/>
      <c r="F4" s="385"/>
      <c r="G4" s="385"/>
      <c r="H4" s="385"/>
      <c r="I4" s="385"/>
      <c r="J4" s="385"/>
      <c r="K4" s="385"/>
      <c r="L4" s="385"/>
      <c r="M4" s="385"/>
      <c r="N4" s="385"/>
      <c r="O4" s="385"/>
    </row>
    <row r="5" spans="1:15" ht="11.25" customHeight="1">
      <c r="A5" s="70"/>
      <c r="B5" s="70"/>
      <c r="C5" s="70"/>
      <c r="D5" s="70"/>
      <c r="E5" s="70"/>
      <c r="F5" s="70"/>
      <c r="G5" s="70"/>
      <c r="H5" s="70"/>
      <c r="I5" s="70"/>
      <c r="J5" s="70"/>
      <c r="K5" s="70"/>
      <c r="L5" s="70"/>
      <c r="M5" s="70"/>
      <c r="N5" s="70"/>
      <c r="O5" s="70"/>
    </row>
    <row r="6" spans="1:15" ht="26.25" customHeight="1">
      <c r="A6" s="379" t="s">
        <v>0</v>
      </c>
      <c r="B6" s="380" t="s">
        <v>17</v>
      </c>
      <c r="C6" s="381" t="s">
        <v>30</v>
      </c>
      <c r="D6" s="383" t="s">
        <v>18</v>
      </c>
      <c r="E6" s="383" t="s">
        <v>34</v>
      </c>
      <c r="F6" s="383"/>
      <c r="G6" s="383"/>
      <c r="H6" s="383"/>
      <c r="I6" s="383" t="s">
        <v>32</v>
      </c>
      <c r="J6" s="383" t="s">
        <v>35</v>
      </c>
      <c r="K6" s="383"/>
      <c r="L6" s="383"/>
      <c r="M6" s="383"/>
      <c r="N6" s="383"/>
      <c r="O6" s="380" t="s">
        <v>4</v>
      </c>
    </row>
    <row r="7" spans="1:15" ht="45.75" customHeight="1">
      <c r="A7" s="379"/>
      <c r="B7" s="380"/>
      <c r="C7" s="381"/>
      <c r="D7" s="383"/>
      <c r="E7" s="4" t="s">
        <v>2</v>
      </c>
      <c r="F7" s="4" t="s">
        <v>1</v>
      </c>
      <c r="G7" s="4" t="s">
        <v>99</v>
      </c>
      <c r="H7" s="4" t="s">
        <v>31</v>
      </c>
      <c r="I7" s="383"/>
      <c r="J7" s="4" t="s">
        <v>14</v>
      </c>
      <c r="K7" s="4" t="s">
        <v>7</v>
      </c>
      <c r="L7" s="4" t="s">
        <v>8</v>
      </c>
      <c r="M7" s="4" t="s">
        <v>9</v>
      </c>
      <c r="N7" s="4" t="s">
        <v>11</v>
      </c>
      <c r="O7" s="380"/>
    </row>
    <row r="8" spans="1:16" s="35" customFormat="1" ht="13.5" customHeight="1">
      <c r="A8" s="3">
        <v>-1</v>
      </c>
      <c r="B8" s="3">
        <v>-2</v>
      </c>
      <c r="C8" s="3">
        <v>-3</v>
      </c>
      <c r="D8" s="3" t="s">
        <v>93</v>
      </c>
      <c r="E8" s="3">
        <v>-5</v>
      </c>
      <c r="F8" s="3">
        <v>-6</v>
      </c>
      <c r="G8" s="3">
        <v>-7</v>
      </c>
      <c r="H8" s="3">
        <v>-8</v>
      </c>
      <c r="I8" s="3" t="s">
        <v>33</v>
      </c>
      <c r="J8" s="3">
        <v>-10</v>
      </c>
      <c r="K8" s="3">
        <v>-11</v>
      </c>
      <c r="L8" s="3">
        <v>-12</v>
      </c>
      <c r="M8" s="3">
        <v>-13</v>
      </c>
      <c r="N8" s="3">
        <v>-14</v>
      </c>
      <c r="O8" s="3">
        <v>-15</v>
      </c>
      <c r="P8" s="36"/>
    </row>
    <row r="9" spans="1:16" ht="18" customHeight="1">
      <c r="A9" s="266">
        <v>1</v>
      </c>
      <c r="B9" s="2" t="s">
        <v>20</v>
      </c>
      <c r="C9" s="37">
        <f>'TP Ha Tinh'!A46</f>
        <v>31</v>
      </c>
      <c r="D9" s="31">
        <f>'TP Ha Tinh'!C47</f>
        <v>62.037000000000006</v>
      </c>
      <c r="E9" s="31">
        <f>'TP Ha Tinh'!D47</f>
        <v>57.5</v>
      </c>
      <c r="F9" s="31">
        <f>'TP Ha Tinh'!E47</f>
        <v>0</v>
      </c>
      <c r="G9" s="31">
        <f>'TP Ha Tinh'!F47</f>
        <v>0</v>
      </c>
      <c r="H9" s="31">
        <f>'TP Ha Tinh'!G47</f>
        <v>4.537</v>
      </c>
      <c r="I9" s="31">
        <f>'TP Ha Tinh'!I47</f>
        <v>165.87199999999999</v>
      </c>
      <c r="J9" s="31">
        <f>'TP Ha Tinh'!J47</f>
        <v>0.3</v>
      </c>
      <c r="K9" s="31">
        <f>'TP Ha Tinh'!K47</f>
        <v>71.69999999999999</v>
      </c>
      <c r="L9" s="31">
        <f>'TP Ha Tinh'!L47</f>
        <v>31.772</v>
      </c>
      <c r="M9" s="31">
        <f>'TP Ha Tinh'!M47</f>
        <v>11.600000000000001</v>
      </c>
      <c r="N9" s="31">
        <f>'TP Ha Tinh'!N47</f>
        <v>50.5</v>
      </c>
      <c r="O9" s="332"/>
      <c r="P9" s="38"/>
    </row>
    <row r="10" spans="1:16" ht="18" customHeight="1">
      <c r="A10" s="266">
        <v>2</v>
      </c>
      <c r="B10" s="2" t="s">
        <v>19</v>
      </c>
      <c r="C10" s="37">
        <f>'TX Hong Linh'!A23</f>
        <v>11</v>
      </c>
      <c r="D10" s="31">
        <f>'TX Hong Linh'!C24</f>
        <v>8.6066</v>
      </c>
      <c r="E10" s="31">
        <f>'TX Hong Linh'!D24</f>
        <v>7.4866</v>
      </c>
      <c r="F10" s="31">
        <f>'TX Hong Linh'!E24</f>
        <v>0</v>
      </c>
      <c r="G10" s="31">
        <f>'TX Hong Linh'!F24</f>
        <v>0</v>
      </c>
      <c r="H10" s="31">
        <f>'TX Hong Linh'!G24</f>
        <v>1.1199999999999999</v>
      </c>
      <c r="I10" s="31">
        <f>'TX Hong Linh'!I24</f>
        <v>19.54</v>
      </c>
      <c r="J10" s="31">
        <f>'TX Hong Linh'!J24</f>
        <v>0.2</v>
      </c>
      <c r="K10" s="31">
        <f>'TX Hong Linh'!K24</f>
        <v>0</v>
      </c>
      <c r="L10" s="31">
        <f>'TX Hong Linh'!L24</f>
        <v>13.4</v>
      </c>
      <c r="M10" s="31">
        <f>'TX Hong Linh'!M24</f>
        <v>5.94</v>
      </c>
      <c r="N10" s="31">
        <f>'TX Hong Linh'!N24</f>
        <v>0</v>
      </c>
      <c r="O10" s="333"/>
      <c r="P10" s="38"/>
    </row>
    <row r="11" spans="1:16" ht="18" customHeight="1">
      <c r="A11" s="266">
        <v>3</v>
      </c>
      <c r="B11" s="2" t="s">
        <v>36</v>
      </c>
      <c r="C11" s="37">
        <f>'TX Kỳ Anh'!A8</f>
        <v>1</v>
      </c>
      <c r="D11" s="31">
        <f>'TX Kỳ Anh'!C9</f>
        <v>15.53</v>
      </c>
      <c r="E11" s="31">
        <f>'TX Kỳ Anh'!D9</f>
        <v>4.58</v>
      </c>
      <c r="F11" s="31">
        <f>'TX Kỳ Anh'!E9</f>
        <v>0</v>
      </c>
      <c r="G11" s="31">
        <f>'TX Kỳ Anh'!F9</f>
        <v>0</v>
      </c>
      <c r="H11" s="31">
        <f>'TX Kỳ Anh'!G9</f>
        <v>10.95</v>
      </c>
      <c r="I11" s="31">
        <f>'TX Kỳ Anh'!I9</f>
        <v>2.01</v>
      </c>
      <c r="J11" s="31">
        <f>'TX Kỳ Anh'!J9</f>
        <v>0</v>
      </c>
      <c r="K11" s="31">
        <f>'TX Kỳ Anh'!K9</f>
        <v>0</v>
      </c>
      <c r="L11" s="31">
        <f>'TX Kỳ Anh'!L9</f>
        <v>0</v>
      </c>
      <c r="M11" s="31">
        <f>'TX Kỳ Anh'!M9</f>
        <v>0</v>
      </c>
      <c r="N11" s="31">
        <f>'TX Kỳ Anh'!N9</f>
        <v>2.01</v>
      </c>
      <c r="O11" s="333"/>
      <c r="P11" s="38"/>
    </row>
    <row r="12" spans="1:16" s="39" customFormat="1" ht="18" customHeight="1">
      <c r="A12" s="266">
        <v>4</v>
      </c>
      <c r="B12" s="2" t="s">
        <v>24</v>
      </c>
      <c r="C12" s="41">
        <f>'Nghi Xuân'!A15</f>
        <v>7</v>
      </c>
      <c r="D12" s="32">
        <f>'Nghi Xuân'!C16</f>
        <v>28.225</v>
      </c>
      <c r="E12" s="32">
        <f>'Nghi Xuân'!D16</f>
        <v>2.859</v>
      </c>
      <c r="F12" s="32">
        <f>'Nghi Xuân'!E16</f>
        <v>0</v>
      </c>
      <c r="G12" s="32">
        <f>'Nghi Xuân'!F16</f>
        <v>0</v>
      </c>
      <c r="H12" s="32">
        <f>'Nghi Xuân'!G16</f>
        <v>25.366</v>
      </c>
      <c r="I12" s="32">
        <f>'Nghi Xuân'!I16</f>
        <v>56.45</v>
      </c>
      <c r="J12" s="32">
        <f>'Nghi Xuân'!J16</f>
        <v>0</v>
      </c>
      <c r="K12" s="32">
        <f>'Nghi Xuân'!K16</f>
        <v>0</v>
      </c>
      <c r="L12" s="32">
        <f>'Nghi Xuân'!L16</f>
        <v>0</v>
      </c>
      <c r="M12" s="32">
        <f>'Nghi Xuân'!M16</f>
        <v>0</v>
      </c>
      <c r="N12" s="32">
        <f>'Nghi Xuân'!N16</f>
        <v>56.45</v>
      </c>
      <c r="O12" s="334"/>
      <c r="P12" s="40"/>
    </row>
    <row r="13" spans="1:16" s="39" customFormat="1" ht="18" customHeight="1">
      <c r="A13" s="266">
        <v>5</v>
      </c>
      <c r="B13" s="2" t="s">
        <v>28</v>
      </c>
      <c r="C13" s="41">
        <f>'Thạch Hà'!A34</f>
        <v>19</v>
      </c>
      <c r="D13" s="32">
        <f>'Thạch Hà'!C35</f>
        <v>196.57999999999998</v>
      </c>
      <c r="E13" s="32">
        <f>'Thạch Hà'!D35</f>
        <v>23.730000000000004</v>
      </c>
      <c r="F13" s="32">
        <f>'Thạch Hà'!E35</f>
        <v>0</v>
      </c>
      <c r="G13" s="32">
        <f>'Thạch Hà'!F35</f>
        <v>0</v>
      </c>
      <c r="H13" s="32">
        <f>'Thạch Hà'!G35</f>
        <v>172.85</v>
      </c>
      <c r="I13" s="32">
        <f>'Thạch Hà'!I35</f>
        <v>7.771000000000001</v>
      </c>
      <c r="J13" s="32">
        <f>'Thạch Hà'!J35</f>
        <v>0</v>
      </c>
      <c r="K13" s="32">
        <f>'Thạch Hà'!K35</f>
        <v>0</v>
      </c>
      <c r="L13" s="32">
        <f>'Thạch Hà'!L35</f>
        <v>0.011</v>
      </c>
      <c r="M13" s="32">
        <f>'Thạch Hà'!M35</f>
        <v>3.26</v>
      </c>
      <c r="N13" s="32">
        <f>'Thạch Hà'!N35</f>
        <v>4.5</v>
      </c>
      <c r="O13" s="334"/>
      <c r="P13" s="40"/>
    </row>
    <row r="14" spans="1:16" ht="18" customHeight="1">
      <c r="A14" s="266">
        <v>6</v>
      </c>
      <c r="B14" s="2" t="s">
        <v>37</v>
      </c>
      <c r="C14" s="41">
        <f>'Cẩm Xuyên'!A9</f>
        <v>1</v>
      </c>
      <c r="D14" s="31">
        <f>'Cẩm Xuyên'!C10</f>
        <v>0.3</v>
      </c>
      <c r="E14" s="31">
        <f>'Cẩm Xuyên'!D10</f>
        <v>0</v>
      </c>
      <c r="F14" s="31">
        <f>'Cẩm Xuyên'!E10</f>
        <v>0</v>
      </c>
      <c r="G14" s="31">
        <f>'Cẩm Xuyên'!F10</f>
        <v>0</v>
      </c>
      <c r="H14" s="31">
        <f>'Cẩm Xuyên'!G10</f>
        <v>0.3</v>
      </c>
      <c r="I14" s="31">
        <f>'Cẩm Xuyên'!I10</f>
        <v>0.2</v>
      </c>
      <c r="J14" s="31">
        <f>'Cẩm Xuyên'!J10</f>
        <v>0</v>
      </c>
      <c r="K14" s="31">
        <f>'Cẩm Xuyên'!K10</f>
        <v>0</v>
      </c>
      <c r="L14" s="31">
        <f>'Cẩm Xuyên'!L10</f>
        <v>0</v>
      </c>
      <c r="M14" s="31">
        <f>'Cẩm Xuyên'!M10</f>
        <v>0.2</v>
      </c>
      <c r="N14" s="31">
        <f>'Cẩm Xuyên'!N10</f>
        <v>0</v>
      </c>
      <c r="O14" s="335"/>
      <c r="P14" s="38"/>
    </row>
    <row r="15" spans="1:16" s="39" customFormat="1" ht="18" customHeight="1">
      <c r="A15" s="266">
        <v>7</v>
      </c>
      <c r="B15" s="2" t="s">
        <v>22</v>
      </c>
      <c r="C15" s="41">
        <f>'Hương Sơn'!A15</f>
        <v>4</v>
      </c>
      <c r="D15" s="331">
        <f>'Hương Sơn'!C16</f>
        <v>36.209999999999994</v>
      </c>
      <c r="E15" s="331">
        <f>'Hương Sơn'!D16</f>
        <v>0.25</v>
      </c>
      <c r="F15" s="331">
        <f>'Hương Sơn'!E16</f>
        <v>22.9</v>
      </c>
      <c r="G15" s="331">
        <f>'Hương Sơn'!F16</f>
        <v>0</v>
      </c>
      <c r="H15" s="331">
        <f>'Hương Sơn'!G16</f>
        <v>13.06</v>
      </c>
      <c r="I15" s="331">
        <f>'Hương Sơn'!I16</f>
        <v>6.1</v>
      </c>
      <c r="J15" s="331">
        <f>'Hương Sơn'!J16</f>
        <v>0</v>
      </c>
      <c r="K15" s="331">
        <f>'Hương Sơn'!K16</f>
        <v>0</v>
      </c>
      <c r="L15" s="331">
        <f>'Hương Sơn'!L16</f>
        <v>0</v>
      </c>
      <c r="M15" s="331">
        <f>'Hương Sơn'!M16</f>
        <v>0.3</v>
      </c>
      <c r="N15" s="331">
        <f>'Hương Sơn'!N16</f>
        <v>5.8</v>
      </c>
      <c r="O15" s="336"/>
      <c r="P15" s="40"/>
    </row>
    <row r="16" spans="1:16" s="42" customFormat="1" ht="18" customHeight="1">
      <c r="A16" s="266">
        <v>8</v>
      </c>
      <c r="B16" s="2" t="s">
        <v>26</v>
      </c>
      <c r="C16" s="41">
        <f>'Đức Thọ'!A21</f>
        <v>12</v>
      </c>
      <c r="D16" s="32">
        <f>'Đức Thọ'!C22</f>
        <v>6.41</v>
      </c>
      <c r="E16" s="32">
        <f>'Đức Thọ'!D22</f>
        <v>5.26</v>
      </c>
      <c r="F16" s="32">
        <f>'Đức Thọ'!E22</f>
        <v>0</v>
      </c>
      <c r="G16" s="32">
        <f>'Đức Thọ'!F22</f>
        <v>0</v>
      </c>
      <c r="H16" s="32">
        <f>'Đức Thọ'!G22</f>
        <v>1.1500000000000001</v>
      </c>
      <c r="I16" s="32">
        <f>'Đức Thọ'!I22</f>
        <v>9.299999999999999</v>
      </c>
      <c r="J16" s="32">
        <f>'Đức Thọ'!J22</f>
        <v>0</v>
      </c>
      <c r="K16" s="32">
        <f>'Đức Thọ'!K22</f>
        <v>1.4</v>
      </c>
      <c r="L16" s="32">
        <f>'Đức Thọ'!L22</f>
        <v>1.5</v>
      </c>
      <c r="M16" s="32">
        <f>'Đức Thọ'!M22</f>
        <v>6.4</v>
      </c>
      <c r="N16" s="32">
        <f>'Đức Thọ'!N22</f>
        <v>0</v>
      </c>
      <c r="O16" s="334"/>
      <c r="P16" s="43"/>
    </row>
    <row r="17" spans="1:16" s="39" customFormat="1" ht="18" customHeight="1">
      <c r="A17" s="266">
        <v>9</v>
      </c>
      <c r="B17" s="2" t="s">
        <v>23</v>
      </c>
      <c r="C17" s="41">
        <f>'Kỳ Anh'!A16</f>
        <v>6</v>
      </c>
      <c r="D17" s="32">
        <f>'Kỳ Anh'!C17</f>
        <v>10.950000000000001</v>
      </c>
      <c r="E17" s="32">
        <f>'Kỳ Anh'!D17</f>
        <v>7.75</v>
      </c>
      <c r="F17" s="32">
        <f>'Kỳ Anh'!E17</f>
        <v>0</v>
      </c>
      <c r="G17" s="32">
        <f>'Kỳ Anh'!F17</f>
        <v>0</v>
      </c>
      <c r="H17" s="32">
        <f>'Kỳ Anh'!G17</f>
        <v>3.2</v>
      </c>
      <c r="I17" s="32">
        <f>'Kỳ Anh'!I17</f>
        <v>19.999999999999996</v>
      </c>
      <c r="J17" s="32">
        <f>'Kỳ Anh'!J17</f>
        <v>0</v>
      </c>
      <c r="K17" s="32">
        <f>'Kỳ Anh'!K17</f>
        <v>13.5</v>
      </c>
      <c r="L17" s="32">
        <f>'Kỳ Anh'!L17</f>
        <v>0</v>
      </c>
      <c r="M17" s="32">
        <f>'Kỳ Anh'!M17</f>
        <v>1.2</v>
      </c>
      <c r="N17" s="32">
        <f>'Kỳ Anh'!N17</f>
        <v>5.3</v>
      </c>
      <c r="O17" s="337"/>
      <c r="P17" s="40"/>
    </row>
    <row r="18" spans="1:16" s="39" customFormat="1" ht="18" customHeight="1">
      <c r="A18" s="266">
        <v>10</v>
      </c>
      <c r="B18" s="2" t="s">
        <v>21</v>
      </c>
      <c r="C18" s="41">
        <f>'Huong Khe'!A16</f>
        <v>7</v>
      </c>
      <c r="D18" s="32">
        <f>'Huong Khe'!C17</f>
        <v>4.3500000000000005</v>
      </c>
      <c r="E18" s="32">
        <f>'Huong Khe'!D17</f>
        <v>0.5</v>
      </c>
      <c r="F18" s="32">
        <f>'Huong Khe'!E17</f>
        <v>0</v>
      </c>
      <c r="G18" s="32">
        <f>'Huong Khe'!F17</f>
        <v>0</v>
      </c>
      <c r="H18" s="32">
        <f>'Huong Khe'!G17</f>
        <v>3.849999999999999</v>
      </c>
      <c r="I18" s="32">
        <f>'Huong Khe'!I17</f>
        <v>3.0199999999999996</v>
      </c>
      <c r="J18" s="32">
        <f>'Huong Khe'!J17</f>
        <v>2</v>
      </c>
      <c r="K18" s="32">
        <f>'Huong Khe'!K17</f>
        <v>0.8</v>
      </c>
      <c r="L18" s="32">
        <f>'Huong Khe'!L17</f>
        <v>0</v>
      </c>
      <c r="M18" s="32">
        <f>'Huong Khe'!M17</f>
        <v>0</v>
      </c>
      <c r="N18" s="32">
        <f>'Huong Khe'!N17</f>
        <v>0.21999999999999997</v>
      </c>
      <c r="O18" s="337"/>
      <c r="P18" s="40"/>
    </row>
    <row r="19" spans="1:16" s="39" customFormat="1" ht="18" customHeight="1">
      <c r="A19" s="266">
        <v>11</v>
      </c>
      <c r="B19" s="2" t="s">
        <v>25</v>
      </c>
      <c r="C19" s="41">
        <f>'Vũ Quang'!A21</f>
        <v>10</v>
      </c>
      <c r="D19" s="32">
        <f>'Vũ Quang'!C22</f>
        <v>1.5999999999999999</v>
      </c>
      <c r="E19" s="32">
        <f>'Vũ Quang'!D22</f>
        <v>0.5900000000000001</v>
      </c>
      <c r="F19" s="32">
        <f>'Vũ Quang'!E22</f>
        <v>0</v>
      </c>
      <c r="G19" s="32">
        <f>'Vũ Quang'!F22</f>
        <v>0</v>
      </c>
      <c r="H19" s="32">
        <f>'Vũ Quang'!G22</f>
        <v>1.01</v>
      </c>
      <c r="I19" s="32">
        <f>'Vũ Quang'!I22</f>
        <v>1.8599999999999999</v>
      </c>
      <c r="J19" s="32">
        <f>'Vũ Quang'!J22</f>
        <v>0.25</v>
      </c>
      <c r="K19" s="32">
        <f>'Vũ Quang'!K22</f>
        <v>0.8999999999999999</v>
      </c>
      <c r="L19" s="32">
        <f>'Vũ Quang'!L22</f>
        <v>0.05</v>
      </c>
      <c r="M19" s="32">
        <f>'Vũ Quang'!M22</f>
        <v>0.52</v>
      </c>
      <c r="N19" s="32">
        <f>'Vũ Quang'!N22</f>
        <v>0.14</v>
      </c>
      <c r="O19" s="334"/>
      <c r="P19" s="40"/>
    </row>
    <row r="20" spans="1:16" s="39" customFormat="1" ht="18" customHeight="1">
      <c r="A20" s="266">
        <v>12</v>
      </c>
      <c r="B20" s="2" t="s">
        <v>27</v>
      </c>
      <c r="C20" s="41">
        <f>'Lộc Hà'!A36</f>
        <v>21</v>
      </c>
      <c r="D20" s="32">
        <f>'Lộc Hà'!C37</f>
        <v>8.97</v>
      </c>
      <c r="E20" s="32">
        <f>'Lộc Hà'!D37</f>
        <v>3.42</v>
      </c>
      <c r="F20" s="32">
        <f>'Lộc Hà'!E37</f>
        <v>0</v>
      </c>
      <c r="G20" s="32">
        <f>'Lộc Hà'!F37</f>
        <v>0</v>
      </c>
      <c r="H20" s="32">
        <f>'Lộc Hà'!G37</f>
        <v>5.55</v>
      </c>
      <c r="I20" s="32">
        <f>'Lộc Hà'!I37</f>
        <v>6.324</v>
      </c>
      <c r="J20" s="32">
        <f>'Lộc Hà'!J37</f>
        <v>0</v>
      </c>
      <c r="K20" s="32">
        <f>'Lộc Hà'!K37</f>
        <v>0</v>
      </c>
      <c r="L20" s="32">
        <f>'Lộc Hà'!L37</f>
        <v>0</v>
      </c>
      <c r="M20" s="32">
        <f>'Lộc Hà'!M37</f>
        <v>6.2</v>
      </c>
      <c r="N20" s="32">
        <f>'Lộc Hà'!N37</f>
        <v>0.12</v>
      </c>
      <c r="O20" s="334"/>
      <c r="P20" s="40"/>
    </row>
    <row r="21" spans="1:16" s="45" customFormat="1" ht="18" customHeight="1">
      <c r="A21" s="85"/>
      <c r="B21" s="48" t="s">
        <v>5</v>
      </c>
      <c r="C21" s="33">
        <f>SUM(C9:C20)</f>
        <v>130</v>
      </c>
      <c r="D21" s="44">
        <f>SUM(D9:D20)</f>
        <v>379.7686000000001</v>
      </c>
      <c r="E21" s="44">
        <f aca="true" t="shared" si="0" ref="E21:M21">SUM(E9:E20)</f>
        <v>113.9256</v>
      </c>
      <c r="F21" s="44">
        <f t="shared" si="0"/>
        <v>22.9</v>
      </c>
      <c r="G21" s="44">
        <f t="shared" si="0"/>
        <v>0</v>
      </c>
      <c r="H21" s="44">
        <f t="shared" si="0"/>
        <v>242.94299999999998</v>
      </c>
      <c r="I21" s="44">
        <f t="shared" si="0"/>
        <v>298.447</v>
      </c>
      <c r="J21" s="44">
        <f t="shared" si="0"/>
        <v>2.75</v>
      </c>
      <c r="K21" s="44">
        <f t="shared" si="0"/>
        <v>88.3</v>
      </c>
      <c r="L21" s="44">
        <f t="shared" si="0"/>
        <v>46.733</v>
      </c>
      <c r="M21" s="44">
        <f t="shared" si="0"/>
        <v>35.620000000000005</v>
      </c>
      <c r="N21" s="44">
        <f>SUM(N9:N20)</f>
        <v>125.04</v>
      </c>
      <c r="O21" s="338"/>
      <c r="P21" s="46"/>
    </row>
    <row r="22" spans="1:16" s="45" customFormat="1" ht="51.75" customHeight="1">
      <c r="A22" s="266">
        <v>13</v>
      </c>
      <c r="B22" s="2" t="s">
        <v>416</v>
      </c>
      <c r="C22" s="33">
        <f>'Văn bản 84'!A10</f>
        <v>2</v>
      </c>
      <c r="D22" s="44">
        <f>'Văn bản 84'!C11</f>
        <v>8.4</v>
      </c>
      <c r="E22" s="44">
        <f>'Văn bản 84'!D11</f>
        <v>8.24</v>
      </c>
      <c r="F22" s="44">
        <f>'Văn bản 84'!E11</f>
        <v>0</v>
      </c>
      <c r="G22" s="44">
        <f>'Văn bản 84'!F11</f>
        <v>0</v>
      </c>
      <c r="H22" s="44">
        <f>'Văn bản 84'!G11</f>
        <v>0.16</v>
      </c>
      <c r="I22" s="44">
        <f>'Văn bản 84'!I11</f>
        <v>7.86</v>
      </c>
      <c r="J22" s="44">
        <f>'Văn bản 84'!J11</f>
        <v>1</v>
      </c>
      <c r="K22" s="44">
        <f>'Văn bản 84'!K11</f>
        <v>0</v>
      </c>
      <c r="L22" s="44">
        <f>'Văn bản 84'!L11</f>
        <v>0</v>
      </c>
      <c r="M22" s="44">
        <f>'Văn bản 84'!M11</f>
        <v>0</v>
      </c>
      <c r="N22" s="44">
        <f>'Văn bản 84'!N11</f>
        <v>6.86</v>
      </c>
      <c r="O22" s="338"/>
      <c r="P22" s="46"/>
    </row>
    <row r="23" spans="1:16" ht="50.25" customHeight="1">
      <c r="A23" s="266">
        <v>14</v>
      </c>
      <c r="B23" s="2" t="s">
        <v>417</v>
      </c>
      <c r="C23" s="33">
        <f>'Văn bản 141'!A9</f>
        <v>2</v>
      </c>
      <c r="D23" s="44">
        <f>'Văn bản 141'!C10</f>
        <v>0.8</v>
      </c>
      <c r="E23" s="44">
        <f>'Văn bản 141'!D10</f>
        <v>0</v>
      </c>
      <c r="F23" s="44">
        <f>'Văn bản 141'!E10</f>
        <v>0</v>
      </c>
      <c r="G23" s="44">
        <f>'Văn bản 141'!F10</f>
        <v>0</v>
      </c>
      <c r="H23" s="44">
        <f>'Văn bản 141'!G10</f>
        <v>0.8</v>
      </c>
      <c r="I23" s="44">
        <f>'Văn bản 141'!I10</f>
        <v>0.9600000000000001</v>
      </c>
      <c r="J23" s="44">
        <f>'Văn bản 141'!J10</f>
        <v>0.9600000000000001</v>
      </c>
      <c r="K23" s="44">
        <f>'Văn bản 141'!K10</f>
        <v>0</v>
      </c>
      <c r="L23" s="44">
        <f>'Văn bản 141'!L10</f>
        <v>0</v>
      </c>
      <c r="M23" s="44">
        <f>'Văn bản 141'!M10</f>
        <v>0</v>
      </c>
      <c r="N23" s="44">
        <f>'Văn bản 141'!N10</f>
        <v>0</v>
      </c>
      <c r="O23" s="334"/>
      <c r="P23" s="38"/>
    </row>
    <row r="24" spans="1:15" s="45" customFormat="1" ht="18" customHeight="1">
      <c r="A24" s="318"/>
      <c r="B24" s="339" t="s">
        <v>100</v>
      </c>
      <c r="C24" s="340">
        <f>C23+C21+C22</f>
        <v>134</v>
      </c>
      <c r="D24" s="44">
        <f aca="true" t="shared" si="1" ref="D24:N24">D23+D21+D22</f>
        <v>388.9686000000001</v>
      </c>
      <c r="E24" s="44">
        <f t="shared" si="1"/>
        <v>122.1656</v>
      </c>
      <c r="F24" s="44">
        <f t="shared" si="1"/>
        <v>22.9</v>
      </c>
      <c r="G24" s="44">
        <f t="shared" si="1"/>
        <v>0</v>
      </c>
      <c r="H24" s="44">
        <f t="shared" si="1"/>
        <v>243.903</v>
      </c>
      <c r="I24" s="44">
        <f t="shared" si="1"/>
        <v>307.267</v>
      </c>
      <c r="J24" s="44">
        <f t="shared" si="1"/>
        <v>4.71</v>
      </c>
      <c r="K24" s="44">
        <f t="shared" si="1"/>
        <v>88.3</v>
      </c>
      <c r="L24" s="44">
        <f t="shared" si="1"/>
        <v>46.733</v>
      </c>
      <c r="M24" s="44">
        <f t="shared" si="1"/>
        <v>35.620000000000005</v>
      </c>
      <c r="N24" s="44">
        <f t="shared" si="1"/>
        <v>131.9</v>
      </c>
      <c r="O24" s="318"/>
    </row>
    <row r="26" spans="10:15" ht="24.75" customHeight="1">
      <c r="J26" s="378" t="s">
        <v>437</v>
      </c>
      <c r="K26" s="378"/>
      <c r="L26" s="378"/>
      <c r="M26" s="378"/>
      <c r="N26" s="378"/>
      <c r="O26" s="378"/>
    </row>
  </sheetData>
  <sheetProtection/>
  <mergeCells count="13">
    <mergeCell ref="A2:O2"/>
    <mergeCell ref="A3:O3"/>
    <mergeCell ref="A4:O4"/>
    <mergeCell ref="J26:O26"/>
    <mergeCell ref="A6:A7"/>
    <mergeCell ref="B6:B7"/>
    <mergeCell ref="C6:C7"/>
    <mergeCell ref="A1:O1"/>
    <mergeCell ref="D6:D7"/>
    <mergeCell ref="E6:H6"/>
    <mergeCell ref="I6:I7"/>
    <mergeCell ref="J6:N6"/>
    <mergeCell ref="O6:O7"/>
  </mergeCells>
  <printOptions horizontalCentered="1"/>
  <pageMargins left="0.45" right="0.45" top="0.38" bottom="0.37" header="0.3" footer="0.3"/>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dimension ref="A1:BA20"/>
  <sheetViews>
    <sheetView zoomScale="115" zoomScaleNormal="115" zoomScalePageLayoutView="0" workbookViewId="0" topLeftCell="A10">
      <selection activeCell="O24" sqref="O24"/>
    </sheetView>
  </sheetViews>
  <sheetFormatPr defaultColWidth="7.8515625" defaultRowHeight="12.75"/>
  <cols>
    <col min="1" max="1" width="4.8515625" style="51" customWidth="1"/>
    <col min="2" max="2" width="27.421875" style="69" customWidth="1"/>
    <col min="3" max="3" width="8.140625" style="51" customWidth="1"/>
    <col min="4" max="4" width="6.57421875" style="51" customWidth="1"/>
    <col min="5" max="5" width="4.8515625" style="51" customWidth="1"/>
    <col min="6" max="6" width="4.7109375" style="51" customWidth="1"/>
    <col min="7" max="7" width="5.7109375" style="51" customWidth="1"/>
    <col min="8" max="8" width="20.00390625" style="72" customWidth="1"/>
    <col min="9" max="9" width="8.140625" style="51" customWidth="1"/>
    <col min="10" max="10" width="5.7109375" style="51" customWidth="1"/>
    <col min="11" max="11" width="5.57421875" style="51" customWidth="1"/>
    <col min="12" max="12" width="5.140625" style="51" customWidth="1"/>
    <col min="13" max="13" width="5.421875" style="51" customWidth="1"/>
    <col min="14" max="14" width="6.8515625" style="51" customWidth="1"/>
    <col min="15" max="15" width="13.7109375" style="51" customWidth="1"/>
    <col min="16" max="16" width="5.7109375" style="69" customWidth="1"/>
    <col min="17" max="17" width="9.7109375" style="51" customWidth="1"/>
    <col min="18" max="18" width="7.8515625" style="51" customWidth="1"/>
    <col min="19" max="19" width="11.7109375" style="51" bestFit="1" customWidth="1"/>
    <col min="20" max="16384" width="7.8515625" style="51" customWidth="1"/>
  </cols>
  <sheetData>
    <row r="1" spans="1:53" s="64" customFormat="1" ht="15.75">
      <c r="A1" s="382" t="s">
        <v>431</v>
      </c>
      <c r="B1" s="384"/>
      <c r="C1" s="384"/>
      <c r="D1" s="384"/>
      <c r="E1" s="384"/>
      <c r="F1" s="384"/>
      <c r="G1" s="384"/>
      <c r="H1" s="384"/>
      <c r="I1" s="384"/>
      <c r="J1" s="384"/>
      <c r="K1" s="384"/>
      <c r="L1" s="384"/>
      <c r="M1" s="384"/>
      <c r="N1" s="384"/>
      <c r="O1" s="384"/>
      <c r="P1" s="384"/>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row>
    <row r="2" spans="1:53" s="64" customFormat="1" ht="15.75">
      <c r="A2" s="413" t="s">
        <v>120</v>
      </c>
      <c r="B2" s="413"/>
      <c r="C2" s="413"/>
      <c r="D2" s="413"/>
      <c r="E2" s="413"/>
      <c r="F2" s="413"/>
      <c r="G2" s="413"/>
      <c r="H2" s="413"/>
      <c r="I2" s="413"/>
      <c r="J2" s="413"/>
      <c r="K2" s="413"/>
      <c r="L2" s="413"/>
      <c r="M2" s="413"/>
      <c r="N2" s="413"/>
      <c r="O2" s="413"/>
      <c r="P2" s="413"/>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row>
    <row r="3" spans="1:17" ht="21.75" customHeight="1">
      <c r="A3" s="407" t="s">
        <v>438</v>
      </c>
      <c r="B3" s="407"/>
      <c r="C3" s="407"/>
      <c r="D3" s="407"/>
      <c r="E3" s="407"/>
      <c r="F3" s="407"/>
      <c r="G3" s="407"/>
      <c r="H3" s="407"/>
      <c r="I3" s="407"/>
      <c r="J3" s="407"/>
      <c r="K3" s="407"/>
      <c r="L3" s="407"/>
      <c r="M3" s="407"/>
      <c r="N3" s="407"/>
      <c r="O3" s="407"/>
      <c r="P3" s="407"/>
      <c r="Q3" s="70"/>
    </row>
    <row r="4" spans="1:17" ht="21.75" customHeight="1">
      <c r="A4" s="181"/>
      <c r="B4" s="181"/>
      <c r="C4" s="181"/>
      <c r="D4" s="181"/>
      <c r="E4" s="181"/>
      <c r="F4" s="181"/>
      <c r="G4" s="181"/>
      <c r="H4" s="181"/>
      <c r="I4" s="181"/>
      <c r="J4" s="181"/>
      <c r="K4" s="181"/>
      <c r="L4" s="181"/>
      <c r="M4" s="181"/>
      <c r="N4" s="181"/>
      <c r="O4" s="181"/>
      <c r="P4" s="181"/>
      <c r="Q4" s="70"/>
    </row>
    <row r="5" spans="1:17" ht="27.75" customHeight="1">
      <c r="A5" s="379" t="s">
        <v>0</v>
      </c>
      <c r="B5" s="380" t="s">
        <v>10</v>
      </c>
      <c r="C5" s="380" t="s">
        <v>13</v>
      </c>
      <c r="D5" s="380" t="s">
        <v>34</v>
      </c>
      <c r="E5" s="380"/>
      <c r="F5" s="380"/>
      <c r="G5" s="380"/>
      <c r="H5" s="380" t="s">
        <v>12</v>
      </c>
      <c r="I5" s="380" t="s">
        <v>32</v>
      </c>
      <c r="J5" s="380" t="s">
        <v>35</v>
      </c>
      <c r="K5" s="380"/>
      <c r="L5" s="380"/>
      <c r="M5" s="380"/>
      <c r="N5" s="380"/>
      <c r="O5" s="380" t="s">
        <v>134</v>
      </c>
      <c r="P5" s="380" t="s">
        <v>4</v>
      </c>
      <c r="Q5" s="301"/>
    </row>
    <row r="6" spans="1:17" ht="74.25" customHeight="1">
      <c r="A6" s="379"/>
      <c r="B6" s="380"/>
      <c r="C6" s="380"/>
      <c r="D6" s="85" t="s">
        <v>2</v>
      </c>
      <c r="E6" s="85" t="s">
        <v>1</v>
      </c>
      <c r="F6" s="85" t="s">
        <v>99</v>
      </c>
      <c r="G6" s="85" t="s">
        <v>3</v>
      </c>
      <c r="H6" s="380"/>
      <c r="I6" s="380"/>
      <c r="J6" s="85" t="s">
        <v>6</v>
      </c>
      <c r="K6" s="85" t="s">
        <v>7</v>
      </c>
      <c r="L6" s="85" t="s">
        <v>8</v>
      </c>
      <c r="M6" s="85" t="s">
        <v>9</v>
      </c>
      <c r="N6" s="85" t="s">
        <v>11</v>
      </c>
      <c r="O6" s="380"/>
      <c r="P6" s="380"/>
      <c r="Q6" s="301"/>
    </row>
    <row r="7" spans="1:17" s="211" customFormat="1" ht="24" customHeight="1">
      <c r="A7" s="157">
        <v>-1</v>
      </c>
      <c r="B7" s="157">
        <v>-2</v>
      </c>
      <c r="C7" s="157" t="s">
        <v>85</v>
      </c>
      <c r="D7" s="157">
        <v>-4</v>
      </c>
      <c r="E7" s="157">
        <v>-5</v>
      </c>
      <c r="F7" s="157">
        <v>-6</v>
      </c>
      <c r="G7" s="157">
        <v>-7</v>
      </c>
      <c r="H7" s="157">
        <v>-8</v>
      </c>
      <c r="I7" s="157" t="s">
        <v>16</v>
      </c>
      <c r="J7" s="157">
        <v>-10</v>
      </c>
      <c r="K7" s="157">
        <v>-11</v>
      </c>
      <c r="L7" s="157">
        <v>-12</v>
      </c>
      <c r="M7" s="157">
        <v>-13</v>
      </c>
      <c r="N7" s="157">
        <v>-14</v>
      </c>
      <c r="O7" s="157">
        <v>-15</v>
      </c>
      <c r="P7" s="157">
        <v>-16</v>
      </c>
      <c r="Q7" s="302"/>
    </row>
    <row r="8" spans="1:17" s="208" customFormat="1" ht="24" customHeight="1">
      <c r="A8" s="303" t="s">
        <v>42</v>
      </c>
      <c r="B8" s="124" t="s">
        <v>43</v>
      </c>
      <c r="C8" s="4">
        <f>SUM(C9:C10)</f>
        <v>6</v>
      </c>
      <c r="D8" s="4">
        <f aca="true" t="shared" si="0" ref="D8:N8">SUM(D9:D10)</f>
        <v>4</v>
      </c>
      <c r="E8" s="4">
        <f t="shared" si="0"/>
        <v>0</v>
      </c>
      <c r="F8" s="4">
        <f t="shared" si="0"/>
        <v>0</v>
      </c>
      <c r="G8" s="4">
        <f t="shared" si="0"/>
        <v>2</v>
      </c>
      <c r="H8" s="303"/>
      <c r="I8" s="4">
        <f t="shared" si="0"/>
        <v>6.1</v>
      </c>
      <c r="J8" s="4">
        <f t="shared" si="0"/>
        <v>0</v>
      </c>
      <c r="K8" s="4">
        <f t="shared" si="0"/>
        <v>0</v>
      </c>
      <c r="L8" s="4">
        <f t="shared" si="0"/>
        <v>0</v>
      </c>
      <c r="M8" s="4">
        <f t="shared" si="0"/>
        <v>1</v>
      </c>
      <c r="N8" s="4">
        <f t="shared" si="0"/>
        <v>5.1</v>
      </c>
      <c r="O8" s="303"/>
      <c r="P8" s="303"/>
      <c r="Q8" s="297"/>
    </row>
    <row r="9" spans="1:17" s="299" customFormat="1" ht="25.5">
      <c r="A9" s="103">
        <v>1</v>
      </c>
      <c r="B9" s="102" t="s">
        <v>176</v>
      </c>
      <c r="C9" s="31">
        <v>1</v>
      </c>
      <c r="D9" s="31">
        <v>1</v>
      </c>
      <c r="E9" s="31"/>
      <c r="F9" s="31"/>
      <c r="G9" s="31"/>
      <c r="H9" s="103" t="s">
        <v>175</v>
      </c>
      <c r="I9" s="31">
        <v>1</v>
      </c>
      <c r="J9" s="31"/>
      <c r="K9" s="31"/>
      <c r="L9" s="31"/>
      <c r="M9" s="31">
        <v>1</v>
      </c>
      <c r="N9" s="31"/>
      <c r="O9" s="103"/>
      <c r="P9" s="103"/>
      <c r="Q9" s="298"/>
    </row>
    <row r="10" spans="1:17" s="299" customFormat="1" ht="51">
      <c r="A10" s="103">
        <v>2</v>
      </c>
      <c r="B10" s="105" t="s">
        <v>420</v>
      </c>
      <c r="C10" s="31">
        <v>5</v>
      </c>
      <c r="D10" s="31">
        <v>3</v>
      </c>
      <c r="E10" s="31"/>
      <c r="F10" s="31"/>
      <c r="G10" s="31">
        <v>2</v>
      </c>
      <c r="H10" s="103" t="s">
        <v>177</v>
      </c>
      <c r="I10" s="31">
        <v>5.1</v>
      </c>
      <c r="J10" s="31"/>
      <c r="K10" s="31"/>
      <c r="L10" s="31"/>
      <c r="M10" s="31"/>
      <c r="N10" s="31">
        <v>5.1</v>
      </c>
      <c r="O10" s="104"/>
      <c r="P10" s="103"/>
      <c r="Q10" s="298"/>
    </row>
    <row r="11" spans="1:17" s="300" customFormat="1" ht="12.75">
      <c r="A11" s="303" t="s">
        <v>45</v>
      </c>
      <c r="B11" s="304" t="s">
        <v>49</v>
      </c>
      <c r="C11" s="4">
        <f>SUM(C12:C14)</f>
        <v>4.9</v>
      </c>
      <c r="D11" s="4">
        <f aca="true" t="shared" si="1" ref="D11:N11">SUM(D12:D14)</f>
        <v>3.7</v>
      </c>
      <c r="E11" s="4">
        <f t="shared" si="1"/>
        <v>0</v>
      </c>
      <c r="F11" s="4">
        <f t="shared" si="1"/>
        <v>0</v>
      </c>
      <c r="G11" s="4">
        <f t="shared" si="1"/>
        <v>1.2000000000000002</v>
      </c>
      <c r="H11" s="4"/>
      <c r="I11" s="4">
        <f t="shared" si="1"/>
        <v>13.7</v>
      </c>
      <c r="J11" s="4">
        <f t="shared" si="1"/>
        <v>0</v>
      </c>
      <c r="K11" s="4">
        <f t="shared" si="1"/>
        <v>13.5</v>
      </c>
      <c r="L11" s="4">
        <f t="shared" si="1"/>
        <v>0</v>
      </c>
      <c r="M11" s="4">
        <f t="shared" si="1"/>
        <v>0.2</v>
      </c>
      <c r="N11" s="4">
        <f t="shared" si="1"/>
        <v>0</v>
      </c>
      <c r="O11" s="305"/>
      <c r="P11" s="303"/>
      <c r="Q11" s="297"/>
    </row>
    <row r="12" spans="1:17" s="299" customFormat="1" ht="38.25">
      <c r="A12" s="103">
        <v>3</v>
      </c>
      <c r="B12" s="102" t="s">
        <v>178</v>
      </c>
      <c r="C12" s="31">
        <v>3.7</v>
      </c>
      <c r="D12" s="31">
        <v>3.7</v>
      </c>
      <c r="E12" s="31"/>
      <c r="F12" s="31"/>
      <c r="G12" s="31"/>
      <c r="H12" s="103" t="s">
        <v>179</v>
      </c>
      <c r="I12" s="31">
        <v>13.2</v>
      </c>
      <c r="J12" s="31"/>
      <c r="K12" s="31">
        <v>13.2</v>
      </c>
      <c r="L12" s="31"/>
      <c r="M12" s="31"/>
      <c r="N12" s="31"/>
      <c r="O12" s="103"/>
      <c r="P12" s="103"/>
      <c r="Q12" s="298"/>
    </row>
    <row r="13" spans="1:17" s="299" customFormat="1" ht="12.75">
      <c r="A13" s="107">
        <v>4</v>
      </c>
      <c r="B13" s="91" t="s">
        <v>180</v>
      </c>
      <c r="C13" s="31">
        <v>0.4</v>
      </c>
      <c r="D13" s="106"/>
      <c r="E13" s="106"/>
      <c r="F13" s="106"/>
      <c r="G13" s="106">
        <v>0.4</v>
      </c>
      <c r="H13" s="107" t="s">
        <v>181</v>
      </c>
      <c r="I13" s="106">
        <v>0.3</v>
      </c>
      <c r="J13" s="106"/>
      <c r="K13" s="106">
        <v>0.3</v>
      </c>
      <c r="L13" s="106"/>
      <c r="M13" s="106"/>
      <c r="N13" s="106"/>
      <c r="O13" s="107"/>
      <c r="P13" s="107"/>
      <c r="Q13" s="298"/>
    </row>
    <row r="14" spans="1:17" s="299" customFormat="1" ht="38.25">
      <c r="A14" s="107">
        <v>5</v>
      </c>
      <c r="B14" s="91" t="s">
        <v>182</v>
      </c>
      <c r="C14" s="31">
        <v>0.8</v>
      </c>
      <c r="D14" s="106"/>
      <c r="E14" s="106"/>
      <c r="F14" s="106"/>
      <c r="G14" s="106">
        <v>0.8</v>
      </c>
      <c r="H14" s="107" t="s">
        <v>183</v>
      </c>
      <c r="I14" s="106">
        <v>0.2</v>
      </c>
      <c r="J14" s="106"/>
      <c r="K14" s="106"/>
      <c r="L14" s="106"/>
      <c r="M14" s="106">
        <v>0.2</v>
      </c>
      <c r="N14" s="106"/>
      <c r="O14" s="107"/>
      <c r="P14" s="107"/>
      <c r="Q14" s="298"/>
    </row>
    <row r="15" spans="1:17" s="300" customFormat="1" ht="12.75">
      <c r="A15" s="193" t="s">
        <v>46</v>
      </c>
      <c r="B15" s="278" t="s">
        <v>248</v>
      </c>
      <c r="C15" s="4">
        <f>SUM(C16)</f>
        <v>0.05</v>
      </c>
      <c r="D15" s="4">
        <f aca="true" t="shared" si="2" ref="D15:N15">SUM(D16)</f>
        <v>0.05</v>
      </c>
      <c r="E15" s="4">
        <f t="shared" si="2"/>
        <v>0</v>
      </c>
      <c r="F15" s="4">
        <f t="shared" si="2"/>
        <v>0</v>
      </c>
      <c r="G15" s="4">
        <f t="shared" si="2"/>
        <v>0</v>
      </c>
      <c r="H15" s="4"/>
      <c r="I15" s="4">
        <f t="shared" si="2"/>
        <v>0.2</v>
      </c>
      <c r="J15" s="4">
        <f t="shared" si="2"/>
        <v>0</v>
      </c>
      <c r="K15" s="4">
        <f t="shared" si="2"/>
        <v>0</v>
      </c>
      <c r="L15" s="4">
        <f t="shared" si="2"/>
        <v>0</v>
      </c>
      <c r="M15" s="4">
        <f t="shared" si="2"/>
        <v>0</v>
      </c>
      <c r="N15" s="4">
        <f t="shared" si="2"/>
        <v>0.2</v>
      </c>
      <c r="O15" s="193"/>
      <c r="P15" s="193"/>
      <c r="Q15" s="297"/>
    </row>
    <row r="16" spans="1:17" s="299" customFormat="1" ht="12.75">
      <c r="A16" s="103">
        <v>6</v>
      </c>
      <c r="B16" s="102" t="s">
        <v>184</v>
      </c>
      <c r="C16" s="31">
        <v>0.05</v>
      </c>
      <c r="D16" s="31">
        <v>0.05</v>
      </c>
      <c r="E16" s="31"/>
      <c r="F16" s="31"/>
      <c r="G16" s="31"/>
      <c r="H16" s="103" t="s">
        <v>185</v>
      </c>
      <c r="I16" s="31">
        <v>0.2</v>
      </c>
      <c r="J16" s="31"/>
      <c r="K16" s="31"/>
      <c r="L16" s="31"/>
      <c r="M16" s="31"/>
      <c r="N16" s="31">
        <v>0.2</v>
      </c>
      <c r="O16" s="103"/>
      <c r="P16" s="103"/>
      <c r="Q16" s="298"/>
    </row>
    <row r="17" spans="1:17" s="300" customFormat="1" ht="12.75">
      <c r="A17" s="375"/>
      <c r="B17" s="44" t="s">
        <v>90</v>
      </c>
      <c r="C17" s="101">
        <f>C8+C11+C15</f>
        <v>10.950000000000001</v>
      </c>
      <c r="D17" s="101">
        <f aca="true" t="shared" si="3" ref="D17:N17">D8+D11+D15</f>
        <v>7.75</v>
      </c>
      <c r="E17" s="101">
        <f t="shared" si="3"/>
        <v>0</v>
      </c>
      <c r="F17" s="101">
        <f t="shared" si="3"/>
        <v>0</v>
      </c>
      <c r="G17" s="101">
        <f t="shared" si="3"/>
        <v>3.2</v>
      </c>
      <c r="H17" s="101"/>
      <c r="I17" s="101">
        <f t="shared" si="3"/>
        <v>19.999999999999996</v>
      </c>
      <c r="J17" s="101">
        <f t="shared" si="3"/>
        <v>0</v>
      </c>
      <c r="K17" s="101">
        <f t="shared" si="3"/>
        <v>13.5</v>
      </c>
      <c r="L17" s="101">
        <f t="shared" si="3"/>
        <v>0</v>
      </c>
      <c r="M17" s="101">
        <f t="shared" si="3"/>
        <v>1.2</v>
      </c>
      <c r="N17" s="101">
        <f t="shared" si="3"/>
        <v>5.3</v>
      </c>
      <c r="O17" s="377"/>
      <c r="P17" s="423"/>
      <c r="Q17" s="297"/>
    </row>
    <row r="18" ht="12.75">
      <c r="H18" s="69"/>
    </row>
    <row r="19" spans="9:16" ht="14.25">
      <c r="I19" s="396" t="s">
        <v>439</v>
      </c>
      <c r="J19" s="396"/>
      <c r="K19" s="396"/>
      <c r="L19" s="396"/>
      <c r="M19" s="396"/>
      <c r="N19" s="396"/>
      <c r="O19" s="396"/>
      <c r="P19" s="396"/>
    </row>
    <row r="20" spans="9:16" ht="14.25">
      <c r="I20" s="396"/>
      <c r="J20" s="396"/>
      <c r="K20" s="396"/>
      <c r="L20" s="396"/>
      <c r="M20" s="396"/>
      <c r="N20" s="396"/>
      <c r="O20" s="396"/>
      <c r="P20" s="396"/>
    </row>
  </sheetData>
  <sheetProtection/>
  <mergeCells count="13">
    <mergeCell ref="I19:P20"/>
    <mergeCell ref="A1:P1"/>
    <mergeCell ref="H5:H6"/>
    <mergeCell ref="I5:I6"/>
    <mergeCell ref="J5:N5"/>
    <mergeCell ref="P5:P6"/>
    <mergeCell ref="A5:A6"/>
    <mergeCell ref="B5:B6"/>
    <mergeCell ref="O5:O6"/>
    <mergeCell ref="A3:P3"/>
    <mergeCell ref="C5:C6"/>
    <mergeCell ref="D5:G5"/>
    <mergeCell ref="A2:P2"/>
  </mergeCells>
  <printOptions horizontalCentered="1"/>
  <pageMargins left="0.5511811023622047" right="0.35433070866141736" top="0.5118110236220472" bottom="0.5905511811023623" header="0.15748031496062992" footer="0.15748031496062992"/>
  <pageSetup horizontalDpi="600" verticalDpi="600" orientation="landscape" paperSize="9" r:id="rId2"/>
  <headerFooter alignWithMargins="0">
    <oddFooter>&amp;R&amp;P</oddFooter>
  </headerFooter>
  <drawing r:id="rId1"/>
</worksheet>
</file>

<file path=xl/worksheets/sheet11.xml><?xml version="1.0" encoding="utf-8"?>
<worksheet xmlns="http://schemas.openxmlformats.org/spreadsheetml/2006/main" xmlns:r="http://schemas.openxmlformats.org/officeDocument/2006/relationships">
  <dimension ref="A1:P20"/>
  <sheetViews>
    <sheetView zoomScale="115" zoomScaleNormal="115" zoomScalePageLayoutView="0" workbookViewId="0" topLeftCell="A13">
      <selection activeCell="M29" sqref="M29"/>
    </sheetView>
  </sheetViews>
  <sheetFormatPr defaultColWidth="9.140625" defaultRowHeight="12.75"/>
  <cols>
    <col min="1" max="1" width="4.57421875" style="34" customWidth="1"/>
    <col min="2" max="2" width="24.57421875" style="56" customWidth="1"/>
    <col min="3" max="3" width="7.140625" style="34" customWidth="1"/>
    <col min="4" max="4" width="5.8515625" style="34" bestFit="1" customWidth="1"/>
    <col min="5" max="6" width="5.7109375" style="34" customWidth="1"/>
    <col min="7" max="7" width="6.28125" style="34" customWidth="1"/>
    <col min="8" max="8" width="12.00390625" style="56" customWidth="1"/>
    <col min="9" max="9" width="11.140625" style="34" customWidth="1"/>
    <col min="10" max="10" width="5.7109375" style="34" customWidth="1"/>
    <col min="11" max="11" width="6.00390625" style="34" customWidth="1"/>
    <col min="12" max="12" width="5.421875" style="34" customWidth="1"/>
    <col min="13" max="13" width="5.28125" style="34" customWidth="1"/>
    <col min="14" max="14" width="7.28125" style="34" customWidth="1"/>
    <col min="15" max="15" width="23.00390625" style="56" customWidth="1"/>
    <col min="16" max="16" width="5.421875" style="34" customWidth="1"/>
    <col min="17" max="16384" width="9.140625" style="34" customWidth="1"/>
  </cols>
  <sheetData>
    <row r="1" spans="1:16" s="51" customFormat="1" ht="15.75">
      <c r="A1" s="382" t="s">
        <v>432</v>
      </c>
      <c r="B1" s="384"/>
      <c r="C1" s="384"/>
      <c r="D1" s="384"/>
      <c r="E1" s="384"/>
      <c r="F1" s="384"/>
      <c r="G1" s="384"/>
      <c r="H1" s="384"/>
      <c r="I1" s="384"/>
      <c r="J1" s="384"/>
      <c r="K1" s="384"/>
      <c r="L1" s="384"/>
      <c r="M1" s="384"/>
      <c r="N1" s="384"/>
      <c r="O1" s="384"/>
      <c r="P1" s="9"/>
    </row>
    <row r="2" spans="1:16" s="51" customFormat="1" ht="15.75">
      <c r="A2" s="413" t="s">
        <v>121</v>
      </c>
      <c r="B2" s="413"/>
      <c r="C2" s="413"/>
      <c r="D2" s="413"/>
      <c r="E2" s="413"/>
      <c r="F2" s="413"/>
      <c r="G2" s="413"/>
      <c r="H2" s="413"/>
      <c r="I2" s="413"/>
      <c r="J2" s="413"/>
      <c r="K2" s="413"/>
      <c r="L2" s="413"/>
      <c r="M2" s="413"/>
      <c r="N2" s="413"/>
      <c r="O2" s="413"/>
      <c r="P2" s="9"/>
    </row>
    <row r="3" spans="1:16" s="74" customFormat="1" ht="18" customHeight="1">
      <c r="A3" s="407" t="s">
        <v>440</v>
      </c>
      <c r="B3" s="407"/>
      <c r="C3" s="407"/>
      <c r="D3" s="407"/>
      <c r="E3" s="407"/>
      <c r="F3" s="407"/>
      <c r="G3" s="407"/>
      <c r="H3" s="407"/>
      <c r="I3" s="407"/>
      <c r="J3" s="407"/>
      <c r="K3" s="407"/>
      <c r="L3" s="407"/>
      <c r="M3" s="407"/>
      <c r="N3" s="407"/>
      <c r="O3" s="407"/>
      <c r="P3" s="73"/>
    </row>
    <row r="4" spans="1:16" s="74" customFormat="1" ht="18" customHeight="1">
      <c r="A4" s="181"/>
      <c r="B4" s="181"/>
      <c r="C4" s="181"/>
      <c r="D4" s="181"/>
      <c r="E4" s="181"/>
      <c r="F4" s="181"/>
      <c r="G4" s="181"/>
      <c r="H4" s="181"/>
      <c r="I4" s="181"/>
      <c r="J4" s="181"/>
      <c r="K4" s="181"/>
      <c r="L4" s="181"/>
      <c r="M4" s="181"/>
      <c r="N4" s="181"/>
      <c r="O4" s="181"/>
      <c r="P4" s="73"/>
    </row>
    <row r="5" spans="1:16" s="254" customFormat="1" ht="32.25" customHeight="1">
      <c r="A5" s="406" t="s">
        <v>0</v>
      </c>
      <c r="B5" s="409" t="s">
        <v>29</v>
      </c>
      <c r="C5" s="380" t="s">
        <v>13</v>
      </c>
      <c r="D5" s="380" t="s">
        <v>125</v>
      </c>
      <c r="E5" s="380"/>
      <c r="F5" s="380"/>
      <c r="G5" s="380"/>
      <c r="H5" s="409" t="s">
        <v>126</v>
      </c>
      <c r="I5" s="380" t="s">
        <v>32</v>
      </c>
      <c r="J5" s="404" t="s">
        <v>127</v>
      </c>
      <c r="K5" s="404"/>
      <c r="L5" s="404"/>
      <c r="M5" s="404"/>
      <c r="N5" s="404"/>
      <c r="O5" s="405" t="s">
        <v>128</v>
      </c>
      <c r="P5" s="391" t="s">
        <v>81</v>
      </c>
    </row>
    <row r="6" spans="1:16" s="254" customFormat="1" ht="49.5" customHeight="1">
      <c r="A6" s="406"/>
      <c r="B6" s="409"/>
      <c r="C6" s="380"/>
      <c r="D6" s="85" t="s">
        <v>2</v>
      </c>
      <c r="E6" s="85" t="s">
        <v>1</v>
      </c>
      <c r="F6" s="85" t="s">
        <v>129</v>
      </c>
      <c r="G6" s="85" t="s">
        <v>3</v>
      </c>
      <c r="H6" s="409"/>
      <c r="I6" s="380"/>
      <c r="J6" s="85" t="s">
        <v>14</v>
      </c>
      <c r="K6" s="85" t="s">
        <v>7</v>
      </c>
      <c r="L6" s="85" t="s">
        <v>8</v>
      </c>
      <c r="M6" s="85" t="s">
        <v>9</v>
      </c>
      <c r="N6" s="85" t="s">
        <v>11</v>
      </c>
      <c r="O6" s="404"/>
      <c r="P6" s="408"/>
    </row>
    <row r="7" spans="1:16" s="55" customFormat="1" ht="27.75" customHeight="1">
      <c r="A7" s="3">
        <v>-1</v>
      </c>
      <c r="B7" s="3">
        <v>-2</v>
      </c>
      <c r="C7" s="3" t="s">
        <v>15</v>
      </c>
      <c r="D7" s="3">
        <v>-4</v>
      </c>
      <c r="E7" s="3">
        <v>-5</v>
      </c>
      <c r="F7" s="3">
        <v>-6</v>
      </c>
      <c r="G7" s="3">
        <v>-7</v>
      </c>
      <c r="H7" s="3">
        <v>-8</v>
      </c>
      <c r="I7" s="3" t="s">
        <v>16</v>
      </c>
      <c r="J7" s="3">
        <v>-10</v>
      </c>
      <c r="K7" s="3">
        <v>-11</v>
      </c>
      <c r="L7" s="3">
        <v>-12</v>
      </c>
      <c r="M7" s="3">
        <v>-13</v>
      </c>
      <c r="N7" s="3">
        <v>-14</v>
      </c>
      <c r="O7" s="3">
        <v>-15</v>
      </c>
      <c r="P7" s="3">
        <v>-16</v>
      </c>
    </row>
    <row r="8" spans="1:16" s="277" customFormat="1" ht="27.75" customHeight="1">
      <c r="A8" s="193" t="s">
        <v>42</v>
      </c>
      <c r="B8" s="278" t="s">
        <v>49</v>
      </c>
      <c r="C8" s="272">
        <f>SUM(C9:C11)</f>
        <v>4.1</v>
      </c>
      <c r="D8" s="272">
        <f aca="true" t="shared" si="0" ref="D8:N8">SUM(D9:D11)</f>
        <v>0.5</v>
      </c>
      <c r="E8" s="272">
        <f t="shared" si="0"/>
        <v>0</v>
      </c>
      <c r="F8" s="272">
        <f t="shared" si="0"/>
        <v>0</v>
      </c>
      <c r="G8" s="272">
        <f t="shared" si="0"/>
        <v>3.5999999999999996</v>
      </c>
      <c r="H8" s="193"/>
      <c r="I8" s="272">
        <f t="shared" si="0"/>
        <v>2.8</v>
      </c>
      <c r="J8" s="272">
        <f t="shared" si="0"/>
        <v>2</v>
      </c>
      <c r="K8" s="272">
        <f t="shared" si="0"/>
        <v>0.8</v>
      </c>
      <c r="L8" s="272">
        <f t="shared" si="0"/>
        <v>0</v>
      </c>
      <c r="M8" s="272">
        <f t="shared" si="0"/>
        <v>0</v>
      </c>
      <c r="N8" s="272">
        <f t="shared" si="0"/>
        <v>0</v>
      </c>
      <c r="O8" s="193"/>
      <c r="P8" s="193"/>
    </row>
    <row r="9" spans="1:16" s="277" customFormat="1" ht="51">
      <c r="A9" s="103">
        <v>1</v>
      </c>
      <c r="B9" s="306" t="s">
        <v>158</v>
      </c>
      <c r="C9" s="31">
        <v>1.4</v>
      </c>
      <c r="D9" s="31"/>
      <c r="E9" s="31"/>
      <c r="F9" s="31"/>
      <c r="G9" s="31">
        <v>1.4</v>
      </c>
      <c r="H9" s="31" t="s">
        <v>159</v>
      </c>
      <c r="I9" s="31">
        <v>0.8</v>
      </c>
      <c r="J9" s="307">
        <v>0.8</v>
      </c>
      <c r="K9" s="31"/>
      <c r="L9" s="31"/>
      <c r="M9" s="31"/>
      <c r="N9" s="31"/>
      <c r="O9" s="266" t="s">
        <v>406</v>
      </c>
      <c r="P9" s="103"/>
    </row>
    <row r="10" spans="1:16" s="42" customFormat="1" ht="51">
      <c r="A10" s="103">
        <v>2</v>
      </c>
      <c r="B10" s="306" t="s">
        <v>158</v>
      </c>
      <c r="C10" s="31">
        <v>1.5</v>
      </c>
      <c r="D10" s="32">
        <v>0.5</v>
      </c>
      <c r="E10" s="32"/>
      <c r="F10" s="32"/>
      <c r="G10" s="32">
        <v>1</v>
      </c>
      <c r="H10" s="308" t="s">
        <v>160</v>
      </c>
      <c r="I10" s="31">
        <v>1.2</v>
      </c>
      <c r="J10" s="307">
        <v>1.2</v>
      </c>
      <c r="K10" s="31"/>
      <c r="L10" s="31"/>
      <c r="M10" s="31"/>
      <c r="N10" s="31"/>
      <c r="O10" s="266" t="s">
        <v>406</v>
      </c>
      <c r="P10" s="103"/>
    </row>
    <row r="11" spans="1:16" s="42" customFormat="1" ht="38.25">
      <c r="A11" s="107">
        <v>3</v>
      </c>
      <c r="B11" s="306" t="s">
        <v>166</v>
      </c>
      <c r="C11" s="106">
        <v>1.2</v>
      </c>
      <c r="D11" s="106"/>
      <c r="E11" s="106"/>
      <c r="F11" s="106"/>
      <c r="G11" s="106">
        <v>1.2</v>
      </c>
      <c r="H11" s="194" t="s">
        <v>160</v>
      </c>
      <c r="I11" s="106">
        <v>0.8</v>
      </c>
      <c r="J11" s="113"/>
      <c r="K11" s="113">
        <v>0.8</v>
      </c>
      <c r="L11" s="113"/>
      <c r="M11" s="309"/>
      <c r="N11" s="106"/>
      <c r="O11" s="194" t="s">
        <v>407</v>
      </c>
      <c r="P11" s="424"/>
    </row>
    <row r="12" spans="1:16" s="45" customFormat="1" ht="12.75">
      <c r="A12" s="303" t="s">
        <v>45</v>
      </c>
      <c r="B12" s="144" t="s">
        <v>248</v>
      </c>
      <c r="C12" s="4">
        <f>SUM(C13:C16)</f>
        <v>0.125</v>
      </c>
      <c r="D12" s="4">
        <f aca="true" t="shared" si="1" ref="D12:N12">SUM(D13:D16)</f>
        <v>0</v>
      </c>
      <c r="E12" s="4">
        <f t="shared" si="1"/>
        <v>0</v>
      </c>
      <c r="F12" s="4">
        <f t="shared" si="1"/>
        <v>0</v>
      </c>
      <c r="G12" s="4">
        <f t="shared" si="1"/>
        <v>0.125</v>
      </c>
      <c r="H12" s="4"/>
      <c r="I12" s="4">
        <f t="shared" si="1"/>
        <v>0.11</v>
      </c>
      <c r="J12" s="4">
        <f t="shared" si="1"/>
        <v>0</v>
      </c>
      <c r="K12" s="4">
        <f t="shared" si="1"/>
        <v>0</v>
      </c>
      <c r="L12" s="4">
        <f t="shared" si="1"/>
        <v>0</v>
      </c>
      <c r="M12" s="4">
        <f t="shared" si="1"/>
        <v>0</v>
      </c>
      <c r="N12" s="4">
        <f t="shared" si="1"/>
        <v>0.11</v>
      </c>
      <c r="O12" s="85"/>
      <c r="P12" s="303"/>
    </row>
    <row r="13" spans="1:16" s="42" customFormat="1" ht="38.25">
      <c r="A13" s="107">
        <v>4</v>
      </c>
      <c r="B13" s="306" t="s">
        <v>161</v>
      </c>
      <c r="C13" s="106">
        <v>0.025</v>
      </c>
      <c r="D13" s="106"/>
      <c r="E13" s="106"/>
      <c r="F13" s="106"/>
      <c r="G13" s="106">
        <v>0.025</v>
      </c>
      <c r="H13" s="194" t="s">
        <v>162</v>
      </c>
      <c r="I13" s="106">
        <f>N13</f>
        <v>0.02</v>
      </c>
      <c r="J13" s="106"/>
      <c r="K13" s="106"/>
      <c r="L13" s="106"/>
      <c r="M13" s="106"/>
      <c r="N13" s="106">
        <v>0.02</v>
      </c>
      <c r="O13" s="194" t="s">
        <v>408</v>
      </c>
      <c r="P13" s="194"/>
    </row>
    <row r="14" spans="1:16" s="42" customFormat="1" ht="38.25">
      <c r="A14" s="107">
        <v>5</v>
      </c>
      <c r="B14" s="306" t="s">
        <v>161</v>
      </c>
      <c r="C14" s="106">
        <v>0.025</v>
      </c>
      <c r="D14" s="106"/>
      <c r="E14" s="106"/>
      <c r="F14" s="106"/>
      <c r="G14" s="106">
        <v>0.025</v>
      </c>
      <c r="H14" s="194" t="s">
        <v>163</v>
      </c>
      <c r="I14" s="106">
        <f>N14</f>
        <v>0.02</v>
      </c>
      <c r="J14" s="106"/>
      <c r="K14" s="106"/>
      <c r="L14" s="106"/>
      <c r="M14" s="106"/>
      <c r="N14" s="106">
        <v>0.02</v>
      </c>
      <c r="O14" s="194" t="s">
        <v>408</v>
      </c>
      <c r="P14" s="194"/>
    </row>
    <row r="15" spans="1:16" s="42" customFormat="1" ht="38.25">
      <c r="A15" s="107">
        <v>6</v>
      </c>
      <c r="B15" s="306" t="s">
        <v>161</v>
      </c>
      <c r="C15" s="106">
        <v>0.025</v>
      </c>
      <c r="D15" s="106"/>
      <c r="E15" s="106"/>
      <c r="F15" s="106"/>
      <c r="G15" s="106">
        <v>0.025</v>
      </c>
      <c r="H15" s="194" t="s">
        <v>164</v>
      </c>
      <c r="I15" s="106">
        <f>N15</f>
        <v>0.02</v>
      </c>
      <c r="J15" s="113"/>
      <c r="K15" s="113"/>
      <c r="L15" s="113"/>
      <c r="M15" s="309"/>
      <c r="N15" s="106">
        <v>0.02</v>
      </c>
      <c r="O15" s="194" t="s">
        <v>408</v>
      </c>
      <c r="P15" s="424"/>
    </row>
    <row r="16" spans="1:16" s="42" customFormat="1" ht="38.25">
      <c r="A16" s="107">
        <v>7</v>
      </c>
      <c r="B16" s="306" t="s">
        <v>161</v>
      </c>
      <c r="C16" s="106">
        <v>0.05</v>
      </c>
      <c r="D16" s="106"/>
      <c r="E16" s="106"/>
      <c r="F16" s="106"/>
      <c r="G16" s="106">
        <v>0.05</v>
      </c>
      <c r="H16" s="194" t="s">
        <v>165</v>
      </c>
      <c r="I16" s="106">
        <f>N16</f>
        <v>0.05</v>
      </c>
      <c r="J16" s="113"/>
      <c r="K16" s="113"/>
      <c r="L16" s="113"/>
      <c r="M16" s="309"/>
      <c r="N16" s="106">
        <v>0.05</v>
      </c>
      <c r="O16" s="194" t="s">
        <v>408</v>
      </c>
      <c r="P16" s="424"/>
    </row>
    <row r="17" spans="1:16" s="42" customFormat="1" ht="12.75">
      <c r="A17" s="425" t="s">
        <v>90</v>
      </c>
      <c r="B17" s="425"/>
      <c r="C17" s="101">
        <f>SUM(C9:C16)</f>
        <v>4.3500000000000005</v>
      </c>
      <c r="D17" s="101">
        <f>SUM(D9:D16)</f>
        <v>0.5</v>
      </c>
      <c r="E17" s="101">
        <f>SUM(E9:E16)</f>
        <v>0</v>
      </c>
      <c r="F17" s="101">
        <f>SUM(F9:F16)</f>
        <v>0</v>
      </c>
      <c r="G17" s="101">
        <f>SUM(G9:G16)</f>
        <v>3.849999999999999</v>
      </c>
      <c r="H17" s="101"/>
      <c r="I17" s="101">
        <f aca="true" t="shared" si="2" ref="I17:N17">SUM(I9:I16)</f>
        <v>3.0199999999999996</v>
      </c>
      <c r="J17" s="101">
        <f t="shared" si="2"/>
        <v>2</v>
      </c>
      <c r="K17" s="101">
        <f t="shared" si="2"/>
        <v>0.8</v>
      </c>
      <c r="L17" s="101">
        <f t="shared" si="2"/>
        <v>0</v>
      </c>
      <c r="M17" s="101">
        <f t="shared" si="2"/>
        <v>0</v>
      </c>
      <c r="N17" s="101">
        <f t="shared" si="2"/>
        <v>0.21999999999999997</v>
      </c>
      <c r="O17" s="377"/>
      <c r="P17" s="426"/>
    </row>
    <row r="19" spans="12:16" ht="12.75">
      <c r="L19" s="390" t="s">
        <v>437</v>
      </c>
      <c r="M19" s="390"/>
      <c r="N19" s="390"/>
      <c r="O19" s="390"/>
      <c r="P19" s="390"/>
    </row>
    <row r="20" spans="12:16" ht="12.75">
      <c r="L20" s="390"/>
      <c r="M20" s="390"/>
      <c r="N20" s="390"/>
      <c r="O20" s="390"/>
      <c r="P20" s="390"/>
    </row>
  </sheetData>
  <sheetProtection/>
  <mergeCells count="14">
    <mergeCell ref="A1:O1"/>
    <mergeCell ref="A3:O3"/>
    <mergeCell ref="A2:O2"/>
    <mergeCell ref="D5:G5"/>
    <mergeCell ref="P5:P6"/>
    <mergeCell ref="L19:P20"/>
    <mergeCell ref="A17:B17"/>
    <mergeCell ref="H5:H6"/>
    <mergeCell ref="J5:N5"/>
    <mergeCell ref="A5:A6"/>
    <mergeCell ref="B5:B6"/>
    <mergeCell ref="O5:O6"/>
    <mergeCell ref="C5:C6"/>
    <mergeCell ref="I5:I6"/>
  </mergeCells>
  <printOptions horizontalCentered="1"/>
  <pageMargins left="0.4" right="0.39" top="0.38" bottom="0.28" header="0.27" footer="0.2"/>
  <pageSetup blackAndWhite="1" horizontalDpi="600" verticalDpi="600" orientation="landscape" paperSize="9" r:id="rId2"/>
  <headerFooter alignWithMargins="0">
    <oddFooter>&amp;R&amp;P</oddFooter>
  </headerFooter>
  <drawing r:id="rId1"/>
</worksheet>
</file>

<file path=xl/worksheets/sheet12.xml><?xml version="1.0" encoding="utf-8"?>
<worksheet xmlns="http://schemas.openxmlformats.org/spreadsheetml/2006/main" xmlns:r="http://schemas.openxmlformats.org/officeDocument/2006/relationships">
  <dimension ref="A1:Q24"/>
  <sheetViews>
    <sheetView zoomScale="115" zoomScaleNormal="115" zoomScalePageLayoutView="0" workbookViewId="0" topLeftCell="A1">
      <selection activeCell="M28" sqref="M28"/>
    </sheetView>
  </sheetViews>
  <sheetFormatPr defaultColWidth="9.140625" defaultRowHeight="12.75"/>
  <cols>
    <col min="1" max="1" width="4.57421875" style="79" customWidth="1"/>
    <col min="2" max="2" width="23.140625" style="80" customWidth="1"/>
    <col min="3" max="3" width="6.421875" style="79" customWidth="1"/>
    <col min="4" max="4" width="5.7109375" style="79" customWidth="1"/>
    <col min="5" max="5" width="6.57421875" style="79" customWidth="1"/>
    <col min="6" max="6" width="5.57421875" style="79" customWidth="1"/>
    <col min="7" max="7" width="6.421875" style="79" customWidth="1"/>
    <col min="8" max="8" width="12.8515625" style="79" customWidth="1"/>
    <col min="9" max="9" width="6.8515625" style="79" customWidth="1"/>
    <col min="10" max="10" width="6.57421875" style="79" customWidth="1"/>
    <col min="11" max="11" width="7.28125" style="79" customWidth="1"/>
    <col min="12" max="12" width="5.57421875" style="79" customWidth="1"/>
    <col min="13" max="13" width="5.7109375" style="79" customWidth="1"/>
    <col min="14" max="14" width="7.8515625" style="80" customWidth="1"/>
    <col min="15" max="15" width="21.00390625" style="79" customWidth="1"/>
    <col min="16" max="16" width="6.00390625" style="79" customWidth="1"/>
    <col min="17" max="17" width="15.421875" style="79" customWidth="1"/>
    <col min="18" max="18" width="22.57421875" style="79" bestFit="1" customWidth="1"/>
    <col min="19" max="16384" width="9.140625" style="79" customWidth="1"/>
  </cols>
  <sheetData>
    <row r="1" spans="1:16" s="51" customFormat="1" ht="15.75" customHeight="1">
      <c r="A1" s="382" t="s">
        <v>433</v>
      </c>
      <c r="B1" s="382"/>
      <c r="C1" s="382"/>
      <c r="D1" s="382"/>
      <c r="E1" s="382"/>
      <c r="F1" s="382"/>
      <c r="G1" s="382"/>
      <c r="H1" s="382"/>
      <c r="I1" s="382"/>
      <c r="J1" s="382"/>
      <c r="K1" s="382"/>
      <c r="L1" s="382"/>
      <c r="M1" s="382"/>
      <c r="N1" s="382"/>
      <c r="O1" s="382"/>
      <c r="P1" s="382"/>
    </row>
    <row r="2" spans="1:14" s="51" customFormat="1" ht="15.75">
      <c r="A2" s="413" t="s">
        <v>122</v>
      </c>
      <c r="B2" s="413"/>
      <c r="C2" s="413"/>
      <c r="D2" s="413"/>
      <c r="E2" s="413"/>
      <c r="F2" s="413"/>
      <c r="G2" s="413"/>
      <c r="H2" s="413"/>
      <c r="I2" s="413"/>
      <c r="J2" s="413"/>
      <c r="K2" s="413"/>
      <c r="L2" s="413"/>
      <c r="M2" s="413"/>
      <c r="N2" s="413"/>
    </row>
    <row r="3" spans="1:14" s="51" customFormat="1" ht="22.5" customHeight="1">
      <c r="A3" s="407" t="s">
        <v>438</v>
      </c>
      <c r="B3" s="407"/>
      <c r="C3" s="407"/>
      <c r="D3" s="407"/>
      <c r="E3" s="407"/>
      <c r="F3" s="407"/>
      <c r="G3" s="407"/>
      <c r="H3" s="407"/>
      <c r="I3" s="407"/>
      <c r="J3" s="407"/>
      <c r="K3" s="407"/>
      <c r="L3" s="407"/>
      <c r="M3" s="407"/>
      <c r="N3" s="407"/>
    </row>
    <row r="4" spans="1:14" s="51" customFormat="1" ht="22.5" customHeight="1">
      <c r="A4" s="181"/>
      <c r="B4" s="181"/>
      <c r="C4" s="181"/>
      <c r="D4" s="181"/>
      <c r="E4" s="181"/>
      <c r="F4" s="181"/>
      <c r="G4" s="181"/>
      <c r="H4" s="181"/>
      <c r="I4" s="181"/>
      <c r="J4" s="181"/>
      <c r="K4" s="181"/>
      <c r="L4" s="181"/>
      <c r="M4" s="181"/>
      <c r="N4" s="181"/>
    </row>
    <row r="5" spans="1:17" s="75" customFormat="1" ht="20.25" customHeight="1">
      <c r="A5" s="406" t="s">
        <v>0</v>
      </c>
      <c r="B5" s="409" t="s">
        <v>29</v>
      </c>
      <c r="C5" s="380" t="s">
        <v>13</v>
      </c>
      <c r="D5" s="380" t="s">
        <v>125</v>
      </c>
      <c r="E5" s="380"/>
      <c r="F5" s="380"/>
      <c r="G5" s="380"/>
      <c r="H5" s="409" t="s">
        <v>126</v>
      </c>
      <c r="I5" s="380" t="s">
        <v>32</v>
      </c>
      <c r="J5" s="404" t="s">
        <v>127</v>
      </c>
      <c r="K5" s="404"/>
      <c r="L5" s="404"/>
      <c r="M5" s="404"/>
      <c r="N5" s="404"/>
      <c r="O5" s="405" t="s">
        <v>128</v>
      </c>
      <c r="P5" s="391" t="s">
        <v>81</v>
      </c>
      <c r="Q5" s="26"/>
    </row>
    <row r="6" spans="1:17" s="75" customFormat="1" ht="54.75" customHeight="1">
      <c r="A6" s="406"/>
      <c r="B6" s="409"/>
      <c r="C6" s="380"/>
      <c r="D6" s="85" t="s">
        <v>2</v>
      </c>
      <c r="E6" s="85" t="s">
        <v>1</v>
      </c>
      <c r="F6" s="85" t="s">
        <v>129</v>
      </c>
      <c r="G6" s="85" t="s">
        <v>3</v>
      </c>
      <c r="H6" s="409"/>
      <c r="I6" s="380"/>
      <c r="J6" s="85" t="s">
        <v>14</v>
      </c>
      <c r="K6" s="85" t="s">
        <v>7</v>
      </c>
      <c r="L6" s="85" t="s">
        <v>8</v>
      </c>
      <c r="M6" s="85" t="s">
        <v>9</v>
      </c>
      <c r="N6" s="85" t="s">
        <v>11</v>
      </c>
      <c r="O6" s="404"/>
      <c r="P6" s="408"/>
      <c r="Q6" s="26"/>
    </row>
    <row r="7" spans="1:17" s="77" customFormat="1" ht="24" customHeight="1">
      <c r="A7" s="3">
        <v>-1</v>
      </c>
      <c r="B7" s="3">
        <v>-2</v>
      </c>
      <c r="C7" s="3" t="s">
        <v>15</v>
      </c>
      <c r="D7" s="3">
        <v>-4</v>
      </c>
      <c r="E7" s="3">
        <v>-5</v>
      </c>
      <c r="F7" s="3">
        <v>-6</v>
      </c>
      <c r="G7" s="3">
        <v>-7</v>
      </c>
      <c r="H7" s="3">
        <v>-8</v>
      </c>
      <c r="I7" s="3" t="s">
        <v>16</v>
      </c>
      <c r="J7" s="3">
        <v>-10</v>
      </c>
      <c r="K7" s="3">
        <v>-11</v>
      </c>
      <c r="L7" s="3">
        <v>-12</v>
      </c>
      <c r="M7" s="3">
        <v>-13</v>
      </c>
      <c r="N7" s="3">
        <v>-14</v>
      </c>
      <c r="O7" s="3">
        <v>-15</v>
      </c>
      <c r="P7" s="3">
        <v>-16</v>
      </c>
      <c r="Q7" s="76"/>
    </row>
    <row r="8" spans="1:17" s="311" customFormat="1" ht="24" customHeight="1">
      <c r="A8" s="193" t="s">
        <v>42</v>
      </c>
      <c r="B8" s="278" t="s">
        <v>49</v>
      </c>
      <c r="C8" s="313">
        <f>SUM(C9:C10)</f>
        <v>0.7</v>
      </c>
      <c r="D8" s="313">
        <f aca="true" t="shared" si="0" ref="D8:N8">SUM(D9:D10)</f>
        <v>0.53</v>
      </c>
      <c r="E8" s="313">
        <f t="shared" si="0"/>
        <v>0</v>
      </c>
      <c r="F8" s="313">
        <f t="shared" si="0"/>
        <v>0</v>
      </c>
      <c r="G8" s="313">
        <f t="shared" si="0"/>
        <v>0.17</v>
      </c>
      <c r="H8" s="278"/>
      <c r="I8" s="313">
        <f t="shared" si="0"/>
        <v>0.8999999999999999</v>
      </c>
      <c r="J8" s="313">
        <f t="shared" si="0"/>
        <v>0</v>
      </c>
      <c r="K8" s="313">
        <f t="shared" si="0"/>
        <v>0.8999999999999999</v>
      </c>
      <c r="L8" s="313">
        <f t="shared" si="0"/>
        <v>0</v>
      </c>
      <c r="M8" s="313">
        <f t="shared" si="0"/>
        <v>0</v>
      </c>
      <c r="N8" s="313">
        <f t="shared" si="0"/>
        <v>0</v>
      </c>
      <c r="O8" s="278"/>
      <c r="P8" s="278"/>
      <c r="Q8" s="310"/>
    </row>
    <row r="9" spans="1:17" s="78" customFormat="1" ht="25.5">
      <c r="A9" s="103">
        <v>1</v>
      </c>
      <c r="B9" s="134" t="s">
        <v>371</v>
      </c>
      <c r="C9" s="112">
        <f aca="true" t="shared" si="1" ref="C9:C19">D9+E9+F9+G9</f>
        <v>0.5</v>
      </c>
      <c r="D9" s="112">
        <v>0.5</v>
      </c>
      <c r="E9" s="112"/>
      <c r="F9" s="112"/>
      <c r="G9" s="112"/>
      <c r="H9" s="159" t="s">
        <v>82</v>
      </c>
      <c r="I9" s="100">
        <f>J9+K9+L9+M9+N9</f>
        <v>0.6</v>
      </c>
      <c r="J9" s="315"/>
      <c r="K9" s="316">
        <v>0.6</v>
      </c>
      <c r="L9" s="315"/>
      <c r="M9" s="315"/>
      <c r="N9" s="317"/>
      <c r="O9" s="414" t="s">
        <v>372</v>
      </c>
      <c r="P9" s="440"/>
      <c r="Q9" s="25"/>
    </row>
    <row r="10" spans="1:17" s="75" customFormat="1" ht="126" customHeight="1">
      <c r="A10" s="103">
        <v>2</v>
      </c>
      <c r="B10" s="134" t="s">
        <v>371</v>
      </c>
      <c r="C10" s="112">
        <f t="shared" si="1"/>
        <v>0.2</v>
      </c>
      <c r="D10" s="112">
        <v>0.03</v>
      </c>
      <c r="E10" s="112"/>
      <c r="F10" s="112"/>
      <c r="G10" s="112">
        <v>0.17</v>
      </c>
      <c r="H10" s="159" t="s">
        <v>82</v>
      </c>
      <c r="I10" s="100">
        <f>J10+K10+L10+M10+N10</f>
        <v>0.3</v>
      </c>
      <c r="J10" s="315"/>
      <c r="K10" s="316">
        <v>0.3</v>
      </c>
      <c r="L10" s="315"/>
      <c r="M10" s="315"/>
      <c r="N10" s="317"/>
      <c r="O10" s="415"/>
      <c r="P10" s="440"/>
      <c r="Q10" s="26"/>
    </row>
    <row r="11" spans="1:17" s="78" customFormat="1" ht="12.75">
      <c r="A11" s="303" t="s">
        <v>45</v>
      </c>
      <c r="B11" s="235" t="s">
        <v>41</v>
      </c>
      <c r="C11" s="101">
        <f>SUM(C12:C14)</f>
        <v>0.71</v>
      </c>
      <c r="D11" s="101">
        <f aca="true" t="shared" si="2" ref="D11:N11">SUM(D12:D14)</f>
        <v>0</v>
      </c>
      <c r="E11" s="101">
        <f t="shared" si="2"/>
        <v>0</v>
      </c>
      <c r="F11" s="101">
        <f t="shared" si="2"/>
        <v>0</v>
      </c>
      <c r="G11" s="101">
        <f t="shared" si="2"/>
        <v>0.71</v>
      </c>
      <c r="H11" s="101"/>
      <c r="I11" s="101">
        <f t="shared" si="2"/>
        <v>0.65</v>
      </c>
      <c r="J11" s="101">
        <f t="shared" si="2"/>
        <v>0.25</v>
      </c>
      <c r="K11" s="101">
        <f t="shared" si="2"/>
        <v>0</v>
      </c>
      <c r="L11" s="101">
        <f t="shared" si="2"/>
        <v>0</v>
      </c>
      <c r="M11" s="101">
        <f t="shared" si="2"/>
        <v>0.4</v>
      </c>
      <c r="N11" s="101">
        <f t="shared" si="2"/>
        <v>0</v>
      </c>
      <c r="O11" s="318"/>
      <c r="P11" s="440"/>
      <c r="Q11" s="25"/>
    </row>
    <row r="12" spans="1:17" s="75" customFormat="1" ht="140.25">
      <c r="A12" s="103">
        <v>3</v>
      </c>
      <c r="B12" s="156" t="s">
        <v>373</v>
      </c>
      <c r="C12" s="112">
        <f t="shared" si="1"/>
        <v>0.05</v>
      </c>
      <c r="D12" s="31"/>
      <c r="E12" s="31"/>
      <c r="F12" s="31"/>
      <c r="G12" s="31">
        <v>0.05</v>
      </c>
      <c r="H12" s="157" t="s">
        <v>374</v>
      </c>
      <c r="I12" s="100">
        <f>J12+K12+L12+M12+N12</f>
        <v>0.25</v>
      </c>
      <c r="J12" s="100">
        <v>0.25</v>
      </c>
      <c r="K12" s="100"/>
      <c r="L12" s="100"/>
      <c r="M12" s="100"/>
      <c r="N12" s="100"/>
      <c r="O12" s="319" t="s">
        <v>101</v>
      </c>
      <c r="P12" s="157"/>
      <c r="Q12" s="26"/>
    </row>
    <row r="13" spans="1:17" s="75" customFormat="1" ht="38.25">
      <c r="A13" s="103">
        <v>4</v>
      </c>
      <c r="B13" s="156" t="s">
        <v>375</v>
      </c>
      <c r="C13" s="112">
        <f t="shared" si="1"/>
        <v>0.6</v>
      </c>
      <c r="D13" s="31"/>
      <c r="E13" s="31"/>
      <c r="F13" s="31"/>
      <c r="G13" s="31">
        <v>0.6</v>
      </c>
      <c r="H13" s="157" t="s">
        <v>376</v>
      </c>
      <c r="I13" s="100">
        <f aca="true" t="shared" si="3" ref="I13:I19">J13+K13+L13+M13+N13</f>
        <v>0.3</v>
      </c>
      <c r="J13" s="100"/>
      <c r="K13" s="100"/>
      <c r="L13" s="100"/>
      <c r="M13" s="100">
        <v>0.3</v>
      </c>
      <c r="N13" s="100"/>
      <c r="O13" s="416" t="s">
        <v>377</v>
      </c>
      <c r="P13" s="157"/>
      <c r="Q13" s="26"/>
    </row>
    <row r="14" spans="1:17" s="75" customFormat="1" ht="38.25">
      <c r="A14" s="103">
        <v>5</v>
      </c>
      <c r="B14" s="156" t="s">
        <v>378</v>
      </c>
      <c r="C14" s="112">
        <f t="shared" si="1"/>
        <v>0.06</v>
      </c>
      <c r="D14" s="31"/>
      <c r="E14" s="31"/>
      <c r="F14" s="31"/>
      <c r="G14" s="31">
        <v>0.06</v>
      </c>
      <c r="H14" s="157" t="s">
        <v>376</v>
      </c>
      <c r="I14" s="100">
        <f t="shared" si="3"/>
        <v>0.1</v>
      </c>
      <c r="J14" s="100"/>
      <c r="K14" s="100"/>
      <c r="L14" s="100"/>
      <c r="M14" s="100">
        <v>0.1</v>
      </c>
      <c r="N14" s="100"/>
      <c r="O14" s="416"/>
      <c r="P14" s="157"/>
      <c r="Q14" s="26"/>
    </row>
    <row r="15" spans="1:17" s="78" customFormat="1" ht="12.75">
      <c r="A15" s="303" t="s">
        <v>46</v>
      </c>
      <c r="B15" s="312" t="s">
        <v>248</v>
      </c>
      <c r="C15" s="101">
        <f>SUM(C16:C19)</f>
        <v>0.17</v>
      </c>
      <c r="D15" s="101">
        <f aca="true" t="shared" si="4" ref="D15:N15">SUM(D16:D19)</f>
        <v>0.04</v>
      </c>
      <c r="E15" s="101">
        <f t="shared" si="4"/>
        <v>0</v>
      </c>
      <c r="F15" s="101">
        <f t="shared" si="4"/>
        <v>0</v>
      </c>
      <c r="G15" s="101">
        <f t="shared" si="4"/>
        <v>0.13</v>
      </c>
      <c r="H15" s="101"/>
      <c r="I15" s="101">
        <f t="shared" si="4"/>
        <v>0.26</v>
      </c>
      <c r="J15" s="101">
        <f t="shared" si="4"/>
        <v>0</v>
      </c>
      <c r="K15" s="101">
        <f t="shared" si="4"/>
        <v>0</v>
      </c>
      <c r="L15" s="101">
        <f t="shared" si="4"/>
        <v>0</v>
      </c>
      <c r="M15" s="101">
        <f t="shared" si="4"/>
        <v>0.12000000000000001</v>
      </c>
      <c r="N15" s="101">
        <f t="shared" si="4"/>
        <v>0.14</v>
      </c>
      <c r="O15" s="416"/>
      <c r="P15" s="441"/>
      <c r="Q15" s="25"/>
    </row>
    <row r="16" spans="1:17" s="75" customFormat="1" ht="12.75">
      <c r="A16" s="103">
        <v>6</v>
      </c>
      <c r="B16" s="156" t="s">
        <v>379</v>
      </c>
      <c r="C16" s="112">
        <f t="shared" si="1"/>
        <v>0.02</v>
      </c>
      <c r="D16" s="31"/>
      <c r="E16" s="31"/>
      <c r="F16" s="31"/>
      <c r="G16" s="31">
        <v>0.02</v>
      </c>
      <c r="H16" s="157" t="s">
        <v>376</v>
      </c>
      <c r="I16" s="100">
        <f t="shared" si="3"/>
        <v>0.02</v>
      </c>
      <c r="J16" s="100"/>
      <c r="K16" s="100"/>
      <c r="L16" s="100"/>
      <c r="M16" s="100">
        <v>0.02</v>
      </c>
      <c r="N16" s="100"/>
      <c r="O16" s="416"/>
      <c r="P16" s="157"/>
      <c r="Q16" s="26"/>
    </row>
    <row r="17" spans="1:17" s="75" customFormat="1" ht="12.75">
      <c r="A17" s="103">
        <v>7</v>
      </c>
      <c r="B17" s="156" t="s">
        <v>380</v>
      </c>
      <c r="C17" s="112">
        <f t="shared" si="1"/>
        <v>0.07</v>
      </c>
      <c r="D17" s="31"/>
      <c r="E17" s="31"/>
      <c r="F17" s="31"/>
      <c r="G17" s="31">
        <v>0.07</v>
      </c>
      <c r="H17" s="157" t="s">
        <v>376</v>
      </c>
      <c r="I17" s="100">
        <f t="shared" si="3"/>
        <v>0.1</v>
      </c>
      <c r="J17" s="100"/>
      <c r="K17" s="100"/>
      <c r="L17" s="100"/>
      <c r="M17" s="100">
        <v>0.1</v>
      </c>
      <c r="N17" s="100"/>
      <c r="O17" s="416"/>
      <c r="P17" s="157"/>
      <c r="Q17" s="26"/>
    </row>
    <row r="18" spans="1:17" s="75" customFormat="1" ht="12.75">
      <c r="A18" s="103">
        <v>8</v>
      </c>
      <c r="B18" s="156" t="s">
        <v>381</v>
      </c>
      <c r="C18" s="112">
        <f t="shared" si="1"/>
        <v>0.04</v>
      </c>
      <c r="D18" s="31"/>
      <c r="E18" s="31"/>
      <c r="F18" s="31"/>
      <c r="G18" s="31">
        <v>0.04</v>
      </c>
      <c r="H18" s="157" t="s">
        <v>382</v>
      </c>
      <c r="I18" s="100">
        <f t="shared" si="3"/>
        <v>0.07</v>
      </c>
      <c r="J18" s="100"/>
      <c r="K18" s="100"/>
      <c r="L18" s="100"/>
      <c r="M18" s="100"/>
      <c r="N18" s="100">
        <v>0.07</v>
      </c>
      <c r="O18" s="414" t="s">
        <v>409</v>
      </c>
      <c r="P18" s="157"/>
      <c r="Q18" s="26"/>
    </row>
    <row r="19" spans="1:17" s="75" customFormat="1" ht="45" customHeight="1">
      <c r="A19" s="103">
        <v>9</v>
      </c>
      <c r="B19" s="156" t="s">
        <v>381</v>
      </c>
      <c r="C19" s="112">
        <f t="shared" si="1"/>
        <v>0.04</v>
      </c>
      <c r="D19" s="31">
        <v>0.04</v>
      </c>
      <c r="E19" s="31"/>
      <c r="F19" s="31"/>
      <c r="G19" s="314"/>
      <c r="H19" s="157" t="s">
        <v>82</v>
      </c>
      <c r="I19" s="100">
        <f t="shared" si="3"/>
        <v>0.07</v>
      </c>
      <c r="J19" s="100"/>
      <c r="K19" s="100"/>
      <c r="L19" s="100"/>
      <c r="M19" s="100"/>
      <c r="N19" s="100">
        <v>0.07</v>
      </c>
      <c r="O19" s="415"/>
      <c r="P19" s="157"/>
      <c r="Q19" s="26"/>
    </row>
    <row r="20" spans="1:17" s="78" customFormat="1" ht="45" customHeight="1">
      <c r="A20" s="303" t="s">
        <v>48</v>
      </c>
      <c r="B20" s="312" t="s">
        <v>410</v>
      </c>
      <c r="C20" s="101">
        <f>SUM(C21)</f>
        <v>0.02</v>
      </c>
      <c r="D20" s="101">
        <f aca="true" t="shared" si="5" ref="D20:N20">SUM(D21)</f>
        <v>0.02</v>
      </c>
      <c r="E20" s="101">
        <f t="shared" si="5"/>
        <v>0</v>
      </c>
      <c r="F20" s="101">
        <f t="shared" si="5"/>
        <v>0</v>
      </c>
      <c r="G20" s="101">
        <f t="shared" si="5"/>
        <v>0</v>
      </c>
      <c r="H20" s="101"/>
      <c r="I20" s="101">
        <f t="shared" si="5"/>
        <v>0.05</v>
      </c>
      <c r="J20" s="101">
        <f t="shared" si="5"/>
        <v>0</v>
      </c>
      <c r="K20" s="101">
        <f t="shared" si="5"/>
        <v>0</v>
      </c>
      <c r="L20" s="101">
        <f t="shared" si="5"/>
        <v>0.05</v>
      </c>
      <c r="M20" s="101">
        <f t="shared" si="5"/>
        <v>0</v>
      </c>
      <c r="N20" s="101">
        <f t="shared" si="5"/>
        <v>0</v>
      </c>
      <c r="O20" s="318"/>
      <c r="P20" s="441"/>
      <c r="Q20" s="25"/>
    </row>
    <row r="21" spans="1:17" s="75" customFormat="1" ht="12.75">
      <c r="A21" s="103">
        <v>10</v>
      </c>
      <c r="B21" s="134" t="s">
        <v>383</v>
      </c>
      <c r="C21" s="112">
        <v>0.02</v>
      </c>
      <c r="D21" s="112">
        <v>0.02</v>
      </c>
      <c r="E21" s="112"/>
      <c r="F21" s="112"/>
      <c r="G21" s="112"/>
      <c r="H21" s="159" t="s">
        <v>82</v>
      </c>
      <c r="I21" s="100">
        <v>0.05</v>
      </c>
      <c r="J21" s="100"/>
      <c r="K21" s="100"/>
      <c r="L21" s="100">
        <v>0.05</v>
      </c>
      <c r="M21" s="100"/>
      <c r="N21" s="100"/>
      <c r="O21" s="158"/>
      <c r="P21" s="440"/>
      <c r="Q21" s="26"/>
    </row>
    <row r="22" spans="1:17" s="75" customFormat="1" ht="12.75">
      <c r="A22" s="375"/>
      <c r="B22" s="44" t="s">
        <v>90</v>
      </c>
      <c r="C22" s="101">
        <f>C20+C15+C11+C8</f>
        <v>1.5999999999999999</v>
      </c>
      <c r="D22" s="101">
        <f aca="true" t="shared" si="6" ref="D22:N22">D20+D15+D11+D8</f>
        <v>0.5900000000000001</v>
      </c>
      <c r="E22" s="101">
        <f t="shared" si="6"/>
        <v>0</v>
      </c>
      <c r="F22" s="101">
        <f t="shared" si="6"/>
        <v>0</v>
      </c>
      <c r="G22" s="101">
        <f t="shared" si="6"/>
        <v>1.01</v>
      </c>
      <c r="H22" s="101"/>
      <c r="I22" s="101">
        <f t="shared" si="6"/>
        <v>1.8599999999999999</v>
      </c>
      <c r="J22" s="101">
        <f t="shared" si="6"/>
        <v>0.25</v>
      </c>
      <c r="K22" s="101">
        <f t="shared" si="6"/>
        <v>0.8999999999999999</v>
      </c>
      <c r="L22" s="101">
        <f t="shared" si="6"/>
        <v>0.05</v>
      </c>
      <c r="M22" s="101">
        <f t="shared" si="6"/>
        <v>0.52</v>
      </c>
      <c r="N22" s="101">
        <f t="shared" si="6"/>
        <v>0.14</v>
      </c>
      <c r="O22" s="377"/>
      <c r="P22" s="426"/>
      <c r="Q22" s="26"/>
    </row>
    <row r="24" spans="10:16" ht="18.75">
      <c r="J24" s="442" t="s">
        <v>437</v>
      </c>
      <c r="K24" s="442"/>
      <c r="L24" s="442"/>
      <c r="M24" s="442"/>
      <c r="N24" s="442"/>
      <c r="O24" s="442"/>
      <c r="P24" s="442"/>
    </row>
  </sheetData>
  <sheetProtection/>
  <mergeCells count="16">
    <mergeCell ref="A5:A6"/>
    <mergeCell ref="B5:B6"/>
    <mergeCell ref="C5:C6"/>
    <mergeCell ref="D5:G5"/>
    <mergeCell ref="J5:N5"/>
    <mergeCell ref="J24:P24"/>
    <mergeCell ref="A1:P1"/>
    <mergeCell ref="O5:O6"/>
    <mergeCell ref="P5:P6"/>
    <mergeCell ref="O9:O10"/>
    <mergeCell ref="O13:O17"/>
    <mergeCell ref="O18:O19"/>
    <mergeCell ref="A2:N2"/>
    <mergeCell ref="A3:N3"/>
    <mergeCell ref="H5:H6"/>
    <mergeCell ref="I5:I6"/>
  </mergeCells>
  <conditionalFormatting sqref="B22 H10 B13:B15 B10:B11 H13:H14">
    <cfRule type="cellIs" priority="1" dxfId="0" operator="equal" stopIfTrue="1">
      <formula>0</formula>
    </cfRule>
    <cfRule type="cellIs" priority="2" dxfId="1" operator="equal" stopIfTrue="1">
      <formula>0</formula>
    </cfRule>
    <cfRule type="cellIs" priority="3" dxfId="0" operator="equal" stopIfTrue="1">
      <formula>0</formula>
    </cfRule>
  </conditionalFormatting>
  <printOptions/>
  <pageMargins left="0.5905511811023623" right="0.1968503937007874" top="0.6299212598425197" bottom="0.4330708661417323" header="0.4330708661417323" footer="0.15748031496062992"/>
  <pageSetup horizontalDpi="600" verticalDpi="600" orientation="landscape" paperSize="9" r:id="rId2"/>
  <headerFooter alignWithMargins="0">
    <oddFooter>&amp;R&amp;P</oddFooter>
  </headerFooter>
  <drawing r:id="rId1"/>
</worksheet>
</file>

<file path=xl/worksheets/sheet13.xml><?xml version="1.0" encoding="utf-8"?>
<worksheet xmlns="http://schemas.openxmlformats.org/spreadsheetml/2006/main" xmlns:r="http://schemas.openxmlformats.org/officeDocument/2006/relationships">
  <dimension ref="A1:Q40"/>
  <sheetViews>
    <sheetView zoomScale="115" zoomScaleNormal="115" zoomScalePageLayoutView="0" workbookViewId="0" topLeftCell="A16">
      <selection activeCell="N43" sqref="N43"/>
    </sheetView>
  </sheetViews>
  <sheetFormatPr defaultColWidth="7.8515625" defaultRowHeight="12.75"/>
  <cols>
    <col min="1" max="1" width="4.57421875" style="49" customWidth="1"/>
    <col min="2" max="2" width="16.28125" style="72" customWidth="1"/>
    <col min="3" max="3" width="8.00390625" style="49" customWidth="1"/>
    <col min="4" max="4" width="6.00390625" style="49" customWidth="1"/>
    <col min="5" max="5" width="5.7109375" style="49" customWidth="1"/>
    <col min="6" max="6" width="6.57421875" style="49" customWidth="1"/>
    <col min="7" max="7" width="6.00390625" style="49" customWidth="1"/>
    <col min="8" max="8" width="14.140625" style="72" customWidth="1"/>
    <col min="9" max="9" width="9.57421875" style="49" customWidth="1"/>
    <col min="10" max="10" width="5.8515625" style="49" customWidth="1"/>
    <col min="11" max="11" width="6.8515625" style="49" customWidth="1"/>
    <col min="12" max="12" width="7.57421875" style="49" customWidth="1"/>
    <col min="13" max="13" width="7.140625" style="49" customWidth="1"/>
    <col min="14" max="14" width="7.57421875" style="49" customWidth="1"/>
    <col min="15" max="15" width="20.421875" style="72" customWidth="1"/>
    <col min="16" max="16" width="7.8515625" style="49" customWidth="1"/>
    <col min="17" max="17" width="7.8515625" style="50" customWidth="1"/>
    <col min="18" max="16384" width="7.8515625" style="49" customWidth="1"/>
  </cols>
  <sheetData>
    <row r="1" spans="1:16" s="51" customFormat="1" ht="21" customHeight="1">
      <c r="A1" s="382" t="s">
        <v>434</v>
      </c>
      <c r="B1" s="382"/>
      <c r="C1" s="382"/>
      <c r="D1" s="382"/>
      <c r="E1" s="382"/>
      <c r="F1" s="382"/>
      <c r="G1" s="382"/>
      <c r="H1" s="382"/>
      <c r="I1" s="382"/>
      <c r="J1" s="382"/>
      <c r="K1" s="382"/>
      <c r="L1" s="382"/>
      <c r="M1" s="382"/>
      <c r="N1" s="382"/>
      <c r="O1" s="382"/>
      <c r="P1" s="382"/>
    </row>
    <row r="2" spans="1:15" s="51" customFormat="1" ht="21" customHeight="1">
      <c r="A2" s="413" t="s">
        <v>123</v>
      </c>
      <c r="B2" s="413"/>
      <c r="C2" s="413"/>
      <c r="D2" s="413"/>
      <c r="E2" s="413"/>
      <c r="F2" s="413"/>
      <c r="G2" s="413"/>
      <c r="H2" s="413"/>
      <c r="I2" s="413"/>
      <c r="J2" s="413"/>
      <c r="K2" s="413"/>
      <c r="L2" s="413"/>
      <c r="M2" s="413"/>
      <c r="N2" s="413"/>
      <c r="O2" s="413"/>
    </row>
    <row r="3" spans="1:17" ht="21" customHeight="1">
      <c r="A3" s="407" t="s">
        <v>438</v>
      </c>
      <c r="B3" s="407"/>
      <c r="C3" s="407"/>
      <c r="D3" s="407"/>
      <c r="E3" s="407"/>
      <c r="F3" s="407"/>
      <c r="G3" s="407"/>
      <c r="H3" s="407"/>
      <c r="I3" s="407"/>
      <c r="J3" s="407"/>
      <c r="K3" s="407"/>
      <c r="L3" s="407"/>
      <c r="M3" s="407"/>
      <c r="N3" s="407"/>
      <c r="O3" s="407"/>
      <c r="P3" s="407"/>
      <c r="Q3" s="82"/>
    </row>
    <row r="4" spans="1:17" ht="21" customHeight="1">
      <c r="A4" s="181"/>
      <c r="B4" s="181"/>
      <c r="C4" s="181"/>
      <c r="D4" s="181"/>
      <c r="E4" s="181"/>
      <c r="F4" s="181"/>
      <c r="G4" s="181"/>
      <c r="H4" s="181"/>
      <c r="I4" s="181"/>
      <c r="J4" s="181"/>
      <c r="K4" s="181"/>
      <c r="L4" s="181"/>
      <c r="M4" s="181"/>
      <c r="N4" s="181"/>
      <c r="O4" s="181"/>
      <c r="P4" s="181"/>
      <c r="Q4" s="82"/>
    </row>
    <row r="5" spans="1:17" s="71" customFormat="1" ht="27" customHeight="1">
      <c r="A5" s="406" t="s">
        <v>0</v>
      </c>
      <c r="B5" s="409" t="s">
        <v>29</v>
      </c>
      <c r="C5" s="383" t="s">
        <v>13</v>
      </c>
      <c r="D5" s="383" t="s">
        <v>125</v>
      </c>
      <c r="E5" s="383"/>
      <c r="F5" s="383"/>
      <c r="G5" s="383"/>
      <c r="H5" s="409" t="s">
        <v>413</v>
      </c>
      <c r="I5" s="383" t="s">
        <v>32</v>
      </c>
      <c r="J5" s="431" t="s">
        <v>127</v>
      </c>
      <c r="K5" s="431"/>
      <c r="L5" s="431"/>
      <c r="M5" s="431"/>
      <c r="N5" s="431"/>
      <c r="O5" s="391" t="s">
        <v>128</v>
      </c>
      <c r="P5" s="391" t="s">
        <v>81</v>
      </c>
      <c r="Q5" s="83"/>
    </row>
    <row r="6" spans="1:17" s="71" customFormat="1" ht="87" customHeight="1">
      <c r="A6" s="406"/>
      <c r="B6" s="409"/>
      <c r="C6" s="383"/>
      <c r="D6" s="4" t="s">
        <v>2</v>
      </c>
      <c r="E6" s="4" t="s">
        <v>1</v>
      </c>
      <c r="F6" s="4" t="s">
        <v>129</v>
      </c>
      <c r="G6" s="4" t="s">
        <v>3</v>
      </c>
      <c r="H6" s="409"/>
      <c r="I6" s="383"/>
      <c r="J6" s="4" t="s">
        <v>14</v>
      </c>
      <c r="K6" s="4" t="s">
        <v>7</v>
      </c>
      <c r="L6" s="4" t="s">
        <v>8</v>
      </c>
      <c r="M6" s="4" t="s">
        <v>9</v>
      </c>
      <c r="N6" s="4" t="s">
        <v>11</v>
      </c>
      <c r="O6" s="408"/>
      <c r="P6" s="408"/>
      <c r="Q6" s="83"/>
    </row>
    <row r="7" spans="1:17" s="211" customFormat="1" ht="33.75">
      <c r="A7" s="3">
        <v>-1</v>
      </c>
      <c r="B7" s="3">
        <v>-2</v>
      </c>
      <c r="C7" s="99" t="s">
        <v>15</v>
      </c>
      <c r="D7" s="328" t="s">
        <v>62</v>
      </c>
      <c r="E7" s="328" t="s">
        <v>63</v>
      </c>
      <c r="F7" s="328" t="s">
        <v>64</v>
      </c>
      <c r="G7" s="328" t="s">
        <v>65</v>
      </c>
      <c r="H7" s="328" t="s">
        <v>66</v>
      </c>
      <c r="I7" s="328" t="s">
        <v>16</v>
      </c>
      <c r="J7" s="328" t="s">
        <v>68</v>
      </c>
      <c r="K7" s="328" t="s">
        <v>69</v>
      </c>
      <c r="L7" s="328" t="s">
        <v>70</v>
      </c>
      <c r="M7" s="328" t="s">
        <v>71</v>
      </c>
      <c r="N7" s="328" t="s">
        <v>72</v>
      </c>
      <c r="O7" s="328" t="s">
        <v>73</v>
      </c>
      <c r="P7" s="3">
        <v>-16</v>
      </c>
      <c r="Q7" s="210"/>
    </row>
    <row r="8" spans="1:17" s="296" customFormat="1" ht="12.75">
      <c r="A8" s="193" t="s">
        <v>42</v>
      </c>
      <c r="B8" s="278" t="s">
        <v>43</v>
      </c>
      <c r="C8" s="272">
        <f>SUM(C9:C11)</f>
        <v>0.77</v>
      </c>
      <c r="D8" s="272">
        <f aca="true" t="shared" si="0" ref="D8:N8">SUM(D9:D11)</f>
        <v>0.5700000000000001</v>
      </c>
      <c r="E8" s="272">
        <f t="shared" si="0"/>
        <v>0</v>
      </c>
      <c r="F8" s="272">
        <f t="shared" si="0"/>
        <v>0</v>
      </c>
      <c r="G8" s="272">
        <f t="shared" si="0"/>
        <v>0.2</v>
      </c>
      <c r="H8" s="272"/>
      <c r="I8" s="272">
        <f t="shared" si="0"/>
        <v>4.04</v>
      </c>
      <c r="J8" s="272">
        <f t="shared" si="0"/>
        <v>0</v>
      </c>
      <c r="K8" s="272">
        <f t="shared" si="0"/>
        <v>0</v>
      </c>
      <c r="L8" s="272">
        <f t="shared" si="0"/>
        <v>0</v>
      </c>
      <c r="M8" s="272">
        <f t="shared" si="0"/>
        <v>4.04</v>
      </c>
      <c r="N8" s="272">
        <f t="shared" si="0"/>
        <v>0</v>
      </c>
      <c r="O8" s="193"/>
      <c r="P8" s="432"/>
      <c r="Q8" s="320"/>
    </row>
    <row r="9" spans="1:17" s="52" customFormat="1" ht="51">
      <c r="A9" s="107">
        <v>1</v>
      </c>
      <c r="B9" s="91" t="s">
        <v>187</v>
      </c>
      <c r="C9" s="106">
        <v>0.27</v>
      </c>
      <c r="D9" s="106">
        <v>0.27</v>
      </c>
      <c r="E9" s="106"/>
      <c r="F9" s="106"/>
      <c r="G9" s="106"/>
      <c r="H9" s="107" t="s">
        <v>188</v>
      </c>
      <c r="I9" s="106">
        <v>3.64</v>
      </c>
      <c r="J9" s="106"/>
      <c r="K9" s="106"/>
      <c r="L9" s="106"/>
      <c r="M9" s="106">
        <v>3.64</v>
      </c>
      <c r="N9" s="106"/>
      <c r="O9" s="108" t="s">
        <v>189</v>
      </c>
      <c r="P9" s="3"/>
      <c r="Q9" s="53"/>
    </row>
    <row r="10" spans="1:17" s="52" customFormat="1" ht="38.25">
      <c r="A10" s="107">
        <v>2</v>
      </c>
      <c r="B10" s="95" t="s">
        <v>190</v>
      </c>
      <c r="C10" s="109">
        <v>0.2</v>
      </c>
      <c r="D10" s="109"/>
      <c r="E10" s="109"/>
      <c r="F10" s="109"/>
      <c r="G10" s="109">
        <v>0.2</v>
      </c>
      <c r="H10" s="110" t="s">
        <v>188</v>
      </c>
      <c r="I10" s="106">
        <v>0.4</v>
      </c>
      <c r="J10" s="106"/>
      <c r="K10" s="106"/>
      <c r="L10" s="106"/>
      <c r="M10" s="106">
        <v>0.4</v>
      </c>
      <c r="N10" s="106"/>
      <c r="O10" s="108" t="s">
        <v>191</v>
      </c>
      <c r="P10" s="3"/>
      <c r="Q10" s="53"/>
    </row>
    <row r="11" spans="1:17" s="52" customFormat="1" ht="38.25">
      <c r="A11" s="107">
        <v>3</v>
      </c>
      <c r="B11" s="111" t="s">
        <v>192</v>
      </c>
      <c r="C11" s="112">
        <v>0.3</v>
      </c>
      <c r="D11" s="113">
        <v>0.3</v>
      </c>
      <c r="E11" s="113"/>
      <c r="F11" s="113"/>
      <c r="G11" s="113"/>
      <c r="H11" s="114" t="s">
        <v>193</v>
      </c>
      <c r="I11" s="115"/>
      <c r="J11" s="113"/>
      <c r="K11" s="113"/>
      <c r="L11" s="113"/>
      <c r="M11" s="116"/>
      <c r="N11" s="116"/>
      <c r="O11" s="117" t="s">
        <v>194</v>
      </c>
      <c r="P11" s="433"/>
      <c r="Q11" s="53"/>
    </row>
    <row r="12" spans="1:17" s="325" customFormat="1" ht="25.5">
      <c r="A12" s="193" t="s">
        <v>45</v>
      </c>
      <c r="B12" s="321" t="s">
        <v>315</v>
      </c>
      <c r="C12" s="101">
        <f>SUM(C13:C14)</f>
        <v>0.4</v>
      </c>
      <c r="D12" s="101">
        <f aca="true" t="shared" si="1" ref="D12:N12">SUM(D13:D14)</f>
        <v>0</v>
      </c>
      <c r="E12" s="101">
        <f t="shared" si="1"/>
        <v>0</v>
      </c>
      <c r="F12" s="101">
        <f t="shared" si="1"/>
        <v>0</v>
      </c>
      <c r="G12" s="101">
        <f t="shared" si="1"/>
        <v>0.4</v>
      </c>
      <c r="H12" s="101"/>
      <c r="I12" s="101">
        <f t="shared" si="1"/>
        <v>0</v>
      </c>
      <c r="J12" s="101">
        <f t="shared" si="1"/>
        <v>0</v>
      </c>
      <c r="K12" s="101">
        <f t="shared" si="1"/>
        <v>0</v>
      </c>
      <c r="L12" s="101">
        <f t="shared" si="1"/>
        <v>0</v>
      </c>
      <c r="M12" s="101">
        <f t="shared" si="1"/>
        <v>0</v>
      </c>
      <c r="N12" s="101">
        <f t="shared" si="1"/>
        <v>0</v>
      </c>
      <c r="O12" s="323"/>
      <c r="P12" s="434"/>
      <c r="Q12" s="324"/>
    </row>
    <row r="13" spans="1:17" s="52" customFormat="1" ht="51">
      <c r="A13" s="107">
        <v>4</v>
      </c>
      <c r="B13" s="91" t="s">
        <v>199</v>
      </c>
      <c r="C13" s="106">
        <v>0.3</v>
      </c>
      <c r="D13" s="106"/>
      <c r="E13" s="106"/>
      <c r="F13" s="106"/>
      <c r="G13" s="113">
        <f>C13</f>
        <v>0.3</v>
      </c>
      <c r="H13" s="107" t="s">
        <v>198</v>
      </c>
      <c r="I13" s="106"/>
      <c r="J13" s="106"/>
      <c r="K13" s="106"/>
      <c r="L13" s="106"/>
      <c r="M13" s="106"/>
      <c r="N13" s="106"/>
      <c r="O13" s="107"/>
      <c r="P13" s="107"/>
      <c r="Q13" s="53"/>
    </row>
    <row r="14" spans="1:17" s="52" customFormat="1" ht="38.25">
      <c r="A14" s="107">
        <v>5</v>
      </c>
      <c r="B14" s="2" t="s">
        <v>200</v>
      </c>
      <c r="C14" s="112">
        <v>0.1</v>
      </c>
      <c r="D14" s="113"/>
      <c r="E14" s="113"/>
      <c r="F14" s="113"/>
      <c r="G14" s="113">
        <v>0.1</v>
      </c>
      <c r="H14" s="107" t="s">
        <v>201</v>
      </c>
      <c r="I14" s="101"/>
      <c r="J14" s="113"/>
      <c r="K14" s="113"/>
      <c r="L14" s="113"/>
      <c r="M14" s="118"/>
      <c r="N14" s="118"/>
      <c r="O14" s="119"/>
      <c r="P14" s="434"/>
      <c r="Q14" s="53"/>
    </row>
    <row r="15" spans="1:17" s="325" customFormat="1" ht="12.75">
      <c r="A15" s="193" t="s">
        <v>46</v>
      </c>
      <c r="B15" s="326" t="s">
        <v>49</v>
      </c>
      <c r="C15" s="101">
        <f>SUM(C16)</f>
        <v>0.66</v>
      </c>
      <c r="D15" s="101">
        <f aca="true" t="shared" si="2" ref="D15:N15">SUM(D16)</f>
        <v>0</v>
      </c>
      <c r="E15" s="101">
        <f t="shared" si="2"/>
        <v>0</v>
      </c>
      <c r="F15" s="101">
        <f t="shared" si="2"/>
        <v>0</v>
      </c>
      <c r="G15" s="101">
        <f t="shared" si="2"/>
        <v>0.66</v>
      </c>
      <c r="H15" s="101"/>
      <c r="I15" s="101">
        <f t="shared" si="2"/>
        <v>0.924</v>
      </c>
      <c r="J15" s="101">
        <f t="shared" si="2"/>
        <v>0</v>
      </c>
      <c r="K15" s="101">
        <f t="shared" si="2"/>
        <v>0</v>
      </c>
      <c r="L15" s="101">
        <f t="shared" si="2"/>
        <v>0</v>
      </c>
      <c r="M15" s="101">
        <f t="shared" si="2"/>
        <v>0.92</v>
      </c>
      <c r="N15" s="101">
        <f t="shared" si="2"/>
        <v>0</v>
      </c>
      <c r="O15" s="119"/>
      <c r="P15" s="434"/>
      <c r="Q15" s="324"/>
    </row>
    <row r="16" spans="1:17" s="52" customFormat="1" ht="25.5">
      <c r="A16" s="107">
        <v>6</v>
      </c>
      <c r="B16" s="91" t="s">
        <v>202</v>
      </c>
      <c r="C16" s="106">
        <f>33*200/10000</f>
        <v>0.66</v>
      </c>
      <c r="D16" s="106"/>
      <c r="E16" s="106"/>
      <c r="F16" s="106"/>
      <c r="G16" s="106">
        <v>0.66</v>
      </c>
      <c r="H16" s="107" t="s">
        <v>186</v>
      </c>
      <c r="I16" s="106">
        <f>33*200*140000/1000000000</f>
        <v>0.924</v>
      </c>
      <c r="J16" s="106"/>
      <c r="K16" s="106"/>
      <c r="L16" s="106"/>
      <c r="M16" s="106">
        <v>0.92</v>
      </c>
      <c r="N16" s="106"/>
      <c r="O16" s="107"/>
      <c r="P16" s="3"/>
      <c r="Q16" s="53"/>
    </row>
    <row r="17" spans="1:17" s="325" customFormat="1" ht="12.75">
      <c r="A17" s="193" t="s">
        <v>48</v>
      </c>
      <c r="B17" s="278" t="s">
        <v>41</v>
      </c>
      <c r="C17" s="272">
        <f>SUM(C18:C20)</f>
        <v>1.65</v>
      </c>
      <c r="D17" s="272">
        <f aca="true" t="shared" si="3" ref="D17:N17">SUM(D18:D20)</f>
        <v>1.65</v>
      </c>
      <c r="E17" s="272">
        <f t="shared" si="3"/>
        <v>0</v>
      </c>
      <c r="F17" s="272">
        <f t="shared" si="3"/>
        <v>0</v>
      </c>
      <c r="G17" s="272">
        <f t="shared" si="3"/>
        <v>0</v>
      </c>
      <c r="H17" s="272"/>
      <c r="I17" s="272">
        <f t="shared" si="3"/>
        <v>0.12</v>
      </c>
      <c r="J17" s="272">
        <f t="shared" si="3"/>
        <v>0</v>
      </c>
      <c r="K17" s="272">
        <f t="shared" si="3"/>
        <v>0</v>
      </c>
      <c r="L17" s="272">
        <f t="shared" si="3"/>
        <v>0</v>
      </c>
      <c r="M17" s="272">
        <f t="shared" si="3"/>
        <v>0</v>
      </c>
      <c r="N17" s="272">
        <f t="shared" si="3"/>
        <v>0.12</v>
      </c>
      <c r="O17" s="193"/>
      <c r="P17" s="432"/>
      <c r="Q17" s="324"/>
    </row>
    <row r="18" spans="1:17" s="52" customFormat="1" ht="38.25">
      <c r="A18" s="107">
        <v>7</v>
      </c>
      <c r="B18" s="91" t="s">
        <v>203</v>
      </c>
      <c r="C18" s="106">
        <v>0.4</v>
      </c>
      <c r="D18" s="112">
        <f>C18</f>
        <v>0.4</v>
      </c>
      <c r="E18" s="106"/>
      <c r="F18" s="106"/>
      <c r="G18" s="106"/>
      <c r="H18" s="107" t="s">
        <v>196</v>
      </c>
      <c r="I18" s="113">
        <f>N18</f>
        <v>0.12</v>
      </c>
      <c r="J18" s="113"/>
      <c r="K18" s="113"/>
      <c r="L18" s="113"/>
      <c r="M18" s="113"/>
      <c r="N18" s="113">
        <v>0.12</v>
      </c>
      <c r="O18" s="107"/>
      <c r="P18" s="3"/>
      <c r="Q18" s="53"/>
    </row>
    <row r="19" spans="1:17" s="52" customFormat="1" ht="25.5">
      <c r="A19" s="107">
        <v>8</v>
      </c>
      <c r="B19" s="91" t="s">
        <v>204</v>
      </c>
      <c r="C19" s="106">
        <v>0.35</v>
      </c>
      <c r="D19" s="112">
        <f>C19</f>
        <v>0.35</v>
      </c>
      <c r="E19" s="106"/>
      <c r="F19" s="106"/>
      <c r="G19" s="106"/>
      <c r="H19" s="107" t="s">
        <v>196</v>
      </c>
      <c r="I19" s="106"/>
      <c r="J19" s="106"/>
      <c r="K19" s="106"/>
      <c r="L19" s="106"/>
      <c r="M19" s="106"/>
      <c r="N19" s="106"/>
      <c r="O19" s="107"/>
      <c r="P19" s="3"/>
      <c r="Q19" s="53"/>
    </row>
    <row r="20" spans="1:17" s="52" customFormat="1" ht="38.25">
      <c r="A20" s="107">
        <v>9</v>
      </c>
      <c r="B20" s="91" t="s">
        <v>205</v>
      </c>
      <c r="C20" s="106">
        <v>0.9</v>
      </c>
      <c r="D20" s="112">
        <f>C20</f>
        <v>0.9</v>
      </c>
      <c r="E20" s="106"/>
      <c r="F20" s="106"/>
      <c r="G20" s="106"/>
      <c r="H20" s="107" t="s">
        <v>196</v>
      </c>
      <c r="I20" s="106"/>
      <c r="J20" s="106"/>
      <c r="K20" s="106"/>
      <c r="L20" s="106"/>
      <c r="M20" s="106"/>
      <c r="N20" s="106"/>
      <c r="O20" s="107"/>
      <c r="P20" s="3"/>
      <c r="Q20" s="53"/>
    </row>
    <row r="21" spans="1:17" s="325" customFormat="1" ht="12.75">
      <c r="A21" s="193" t="s">
        <v>50</v>
      </c>
      <c r="B21" s="278" t="s">
        <v>80</v>
      </c>
      <c r="C21" s="272">
        <f>SUM(C22:C24)</f>
        <v>1.48</v>
      </c>
      <c r="D21" s="272">
        <f aca="true" t="shared" si="4" ref="D21:N21">SUM(D22:D24)</f>
        <v>0</v>
      </c>
      <c r="E21" s="272">
        <f t="shared" si="4"/>
        <v>0</v>
      </c>
      <c r="F21" s="272">
        <f t="shared" si="4"/>
        <v>0</v>
      </c>
      <c r="G21" s="272">
        <f t="shared" si="4"/>
        <v>1.48</v>
      </c>
      <c r="H21" s="272"/>
      <c r="I21" s="272">
        <f t="shared" si="4"/>
        <v>1.24</v>
      </c>
      <c r="J21" s="272">
        <f t="shared" si="4"/>
        <v>0</v>
      </c>
      <c r="K21" s="272">
        <f t="shared" si="4"/>
        <v>0</v>
      </c>
      <c r="L21" s="272">
        <f t="shared" si="4"/>
        <v>0</v>
      </c>
      <c r="M21" s="272">
        <f t="shared" si="4"/>
        <v>1.24</v>
      </c>
      <c r="N21" s="272">
        <f t="shared" si="4"/>
        <v>0</v>
      </c>
      <c r="O21" s="193"/>
      <c r="P21" s="432"/>
      <c r="Q21" s="324"/>
    </row>
    <row r="22" spans="1:17" s="52" customFormat="1" ht="25.5">
      <c r="A22" s="107">
        <v>10</v>
      </c>
      <c r="B22" s="91" t="s">
        <v>206</v>
      </c>
      <c r="C22" s="106">
        <v>1</v>
      </c>
      <c r="D22" s="106"/>
      <c r="E22" s="106"/>
      <c r="F22" s="106"/>
      <c r="G22" s="106">
        <v>1</v>
      </c>
      <c r="H22" s="107" t="s">
        <v>195</v>
      </c>
      <c r="I22" s="106"/>
      <c r="J22" s="106"/>
      <c r="K22" s="106"/>
      <c r="L22" s="106"/>
      <c r="M22" s="106"/>
      <c r="N22" s="106"/>
      <c r="O22" s="107"/>
      <c r="P22" s="435"/>
      <c r="Q22" s="53"/>
    </row>
    <row r="23" spans="1:17" s="52" customFormat="1" ht="38.25">
      <c r="A23" s="107">
        <v>11</v>
      </c>
      <c r="B23" s="91" t="s">
        <v>207</v>
      </c>
      <c r="C23" s="106">
        <v>0.08</v>
      </c>
      <c r="D23" s="106"/>
      <c r="E23" s="106"/>
      <c r="F23" s="106"/>
      <c r="G23" s="106">
        <v>0.08</v>
      </c>
      <c r="H23" s="107" t="s">
        <v>208</v>
      </c>
      <c r="I23" s="106">
        <v>1</v>
      </c>
      <c r="J23" s="106"/>
      <c r="K23" s="106"/>
      <c r="L23" s="106"/>
      <c r="M23" s="106">
        <v>1</v>
      </c>
      <c r="N23" s="106"/>
      <c r="O23" s="107"/>
      <c r="P23" s="3"/>
      <c r="Q23" s="53"/>
    </row>
    <row r="24" spans="1:17" s="52" customFormat="1" ht="25.5">
      <c r="A24" s="107">
        <v>12</v>
      </c>
      <c r="B24" s="91" t="s">
        <v>209</v>
      </c>
      <c r="C24" s="120">
        <v>0.4</v>
      </c>
      <c r="D24" s="120"/>
      <c r="E24" s="120"/>
      <c r="F24" s="120"/>
      <c r="G24" s="120">
        <v>0.4</v>
      </c>
      <c r="H24" s="120" t="s">
        <v>197</v>
      </c>
      <c r="I24" s="106">
        <v>0.24</v>
      </c>
      <c r="J24" s="106"/>
      <c r="K24" s="106"/>
      <c r="L24" s="106"/>
      <c r="M24" s="106">
        <v>0.24</v>
      </c>
      <c r="N24" s="121"/>
      <c r="O24" s="121"/>
      <c r="P24" s="121"/>
      <c r="Q24" s="53"/>
    </row>
    <row r="25" spans="1:17" s="325" customFormat="1" ht="12.75">
      <c r="A25" s="193" t="s">
        <v>51</v>
      </c>
      <c r="B25" s="278" t="s">
        <v>411</v>
      </c>
      <c r="C25" s="327">
        <f>SUM(C26:C27)</f>
        <v>1.1700000000000002</v>
      </c>
      <c r="D25" s="327">
        <f aca="true" t="shared" si="5" ref="D25:N25">SUM(D26:D27)</f>
        <v>1.1</v>
      </c>
      <c r="E25" s="327">
        <f t="shared" si="5"/>
        <v>0</v>
      </c>
      <c r="F25" s="327">
        <f t="shared" si="5"/>
        <v>0</v>
      </c>
      <c r="G25" s="327">
        <f t="shared" si="5"/>
        <v>0.07</v>
      </c>
      <c r="H25" s="327"/>
      <c r="I25" s="327">
        <f t="shared" si="5"/>
        <v>0</v>
      </c>
      <c r="J25" s="327">
        <f t="shared" si="5"/>
        <v>0</v>
      </c>
      <c r="K25" s="327">
        <f t="shared" si="5"/>
        <v>0</v>
      </c>
      <c r="L25" s="327">
        <f t="shared" si="5"/>
        <v>0</v>
      </c>
      <c r="M25" s="327">
        <f t="shared" si="5"/>
        <v>0</v>
      </c>
      <c r="N25" s="327">
        <f t="shared" si="5"/>
        <v>0</v>
      </c>
      <c r="O25" s="436"/>
      <c r="P25" s="436"/>
      <c r="Q25" s="324"/>
    </row>
    <row r="26" spans="1:17" s="52" customFormat="1" ht="38.25">
      <c r="A26" s="107">
        <v>13</v>
      </c>
      <c r="B26" s="91" t="s">
        <v>210</v>
      </c>
      <c r="C26" s="113">
        <v>1.1</v>
      </c>
      <c r="D26" s="113">
        <v>1.1</v>
      </c>
      <c r="E26" s="106"/>
      <c r="F26" s="106"/>
      <c r="G26" s="106"/>
      <c r="H26" s="107" t="s">
        <v>201</v>
      </c>
      <c r="I26" s="106"/>
      <c r="J26" s="106"/>
      <c r="K26" s="106"/>
      <c r="L26" s="106"/>
      <c r="M26" s="106"/>
      <c r="N26" s="106"/>
      <c r="O26" s="107"/>
      <c r="P26" s="3"/>
      <c r="Q26" s="53"/>
    </row>
    <row r="27" spans="1:17" s="52" customFormat="1" ht="25.5">
      <c r="A27" s="107">
        <v>14</v>
      </c>
      <c r="B27" s="111" t="s">
        <v>215</v>
      </c>
      <c r="C27" s="112">
        <v>0.07</v>
      </c>
      <c r="D27" s="113"/>
      <c r="E27" s="113"/>
      <c r="F27" s="113"/>
      <c r="G27" s="113">
        <v>0.07</v>
      </c>
      <c r="H27" s="107" t="s">
        <v>195</v>
      </c>
      <c r="I27" s="101"/>
      <c r="J27" s="113"/>
      <c r="K27" s="113"/>
      <c r="L27" s="113"/>
      <c r="M27" s="118"/>
      <c r="N27" s="118"/>
      <c r="O27" s="119"/>
      <c r="P27" s="437"/>
      <c r="Q27" s="53"/>
    </row>
    <row r="28" spans="1:17" s="325" customFormat="1" ht="25.5">
      <c r="A28" s="193" t="s">
        <v>52</v>
      </c>
      <c r="B28" s="278" t="s">
        <v>40</v>
      </c>
      <c r="C28" s="322">
        <f>SUM(C29:C34)</f>
        <v>1.8399999999999999</v>
      </c>
      <c r="D28" s="322">
        <f aca="true" t="shared" si="6" ref="D28:N28">SUM(D29:D34)</f>
        <v>0.1</v>
      </c>
      <c r="E28" s="322">
        <f t="shared" si="6"/>
        <v>0</v>
      </c>
      <c r="F28" s="322">
        <f t="shared" si="6"/>
        <v>0</v>
      </c>
      <c r="G28" s="322">
        <f t="shared" si="6"/>
        <v>1.7399999999999998</v>
      </c>
      <c r="H28" s="322"/>
      <c r="I28" s="322">
        <f t="shared" si="6"/>
        <v>0</v>
      </c>
      <c r="J28" s="322">
        <f t="shared" si="6"/>
        <v>0</v>
      </c>
      <c r="K28" s="322">
        <f t="shared" si="6"/>
        <v>0</v>
      </c>
      <c r="L28" s="322">
        <f t="shared" si="6"/>
        <v>0</v>
      </c>
      <c r="M28" s="322">
        <f t="shared" si="6"/>
        <v>0</v>
      </c>
      <c r="N28" s="322">
        <f t="shared" si="6"/>
        <v>0</v>
      </c>
      <c r="O28" s="193"/>
      <c r="P28" s="432"/>
      <c r="Q28" s="324"/>
    </row>
    <row r="29" spans="1:17" s="52" customFormat="1" ht="25.5">
      <c r="A29" s="107">
        <v>15</v>
      </c>
      <c r="B29" s="91" t="s">
        <v>211</v>
      </c>
      <c r="C29" s="109">
        <v>0.2</v>
      </c>
      <c r="D29" s="109"/>
      <c r="E29" s="106"/>
      <c r="F29" s="106"/>
      <c r="G29" s="109">
        <v>0.2</v>
      </c>
      <c r="H29" s="107" t="s">
        <v>188</v>
      </c>
      <c r="I29" s="106"/>
      <c r="J29" s="106"/>
      <c r="K29" s="106"/>
      <c r="L29" s="106"/>
      <c r="M29" s="106"/>
      <c r="N29" s="106"/>
      <c r="O29" s="107"/>
      <c r="P29" s="3"/>
      <c r="Q29" s="53"/>
    </row>
    <row r="30" spans="1:17" s="52" customFormat="1" ht="38.25">
      <c r="A30" s="107">
        <v>16</v>
      </c>
      <c r="B30" s="91" t="s">
        <v>212</v>
      </c>
      <c r="C30" s="109">
        <v>0.2</v>
      </c>
      <c r="D30" s="109"/>
      <c r="E30" s="106"/>
      <c r="F30" s="106"/>
      <c r="G30" s="109">
        <v>0.2</v>
      </c>
      <c r="H30" s="107" t="s">
        <v>188</v>
      </c>
      <c r="I30" s="106"/>
      <c r="J30" s="106"/>
      <c r="K30" s="106"/>
      <c r="L30" s="106"/>
      <c r="M30" s="106"/>
      <c r="N30" s="106"/>
      <c r="O30" s="122" t="s">
        <v>213</v>
      </c>
      <c r="P30" s="3"/>
      <c r="Q30" s="53"/>
    </row>
    <row r="31" spans="1:17" s="52" customFormat="1" ht="25.5">
      <c r="A31" s="107">
        <v>17</v>
      </c>
      <c r="B31" s="111" t="s">
        <v>214</v>
      </c>
      <c r="C31" s="112">
        <v>1</v>
      </c>
      <c r="D31" s="113"/>
      <c r="E31" s="113"/>
      <c r="F31" s="113"/>
      <c r="G31" s="113">
        <v>1</v>
      </c>
      <c r="H31" s="107" t="s">
        <v>195</v>
      </c>
      <c r="I31" s="101"/>
      <c r="J31" s="113"/>
      <c r="K31" s="113"/>
      <c r="L31" s="113"/>
      <c r="M31" s="118"/>
      <c r="N31" s="118"/>
      <c r="O31" s="119"/>
      <c r="P31" s="437"/>
      <c r="Q31" s="53"/>
    </row>
    <row r="32" spans="1:17" s="52" customFormat="1" ht="25.5">
      <c r="A32" s="107">
        <v>18</v>
      </c>
      <c r="B32" s="111" t="s">
        <v>216</v>
      </c>
      <c r="C32" s="112">
        <v>0.22</v>
      </c>
      <c r="D32" s="113"/>
      <c r="E32" s="113"/>
      <c r="F32" s="113"/>
      <c r="G32" s="113">
        <v>0.22</v>
      </c>
      <c r="H32" s="107" t="s">
        <v>195</v>
      </c>
      <c r="I32" s="101"/>
      <c r="J32" s="113"/>
      <c r="K32" s="113"/>
      <c r="L32" s="113"/>
      <c r="M32" s="118"/>
      <c r="N32" s="118"/>
      <c r="O32" s="119"/>
      <c r="P32" s="437"/>
      <c r="Q32" s="53"/>
    </row>
    <row r="33" spans="1:17" s="52" customFormat="1" ht="25.5">
      <c r="A33" s="107">
        <v>19</v>
      </c>
      <c r="B33" s="111" t="s">
        <v>217</v>
      </c>
      <c r="C33" s="112">
        <v>0.12</v>
      </c>
      <c r="D33" s="113"/>
      <c r="E33" s="113"/>
      <c r="F33" s="113"/>
      <c r="G33" s="113">
        <v>0.12</v>
      </c>
      <c r="H33" s="107" t="s">
        <v>195</v>
      </c>
      <c r="I33" s="101"/>
      <c r="J33" s="113"/>
      <c r="K33" s="113"/>
      <c r="L33" s="113"/>
      <c r="M33" s="118"/>
      <c r="N33" s="118"/>
      <c r="O33" s="119"/>
      <c r="P33" s="437"/>
      <c r="Q33" s="53"/>
    </row>
    <row r="34" spans="1:17" s="52" customFormat="1" ht="25.5">
      <c r="A34" s="107">
        <v>20</v>
      </c>
      <c r="B34" s="91" t="s">
        <v>218</v>
      </c>
      <c r="C34" s="106">
        <v>0.1</v>
      </c>
      <c r="D34" s="112">
        <f>C34</f>
        <v>0.1</v>
      </c>
      <c r="E34" s="106"/>
      <c r="F34" s="106"/>
      <c r="G34" s="106"/>
      <c r="H34" s="107" t="s">
        <v>196</v>
      </c>
      <c r="I34" s="106"/>
      <c r="J34" s="106"/>
      <c r="K34" s="106"/>
      <c r="L34" s="106"/>
      <c r="M34" s="106"/>
      <c r="N34" s="106"/>
      <c r="O34" s="107"/>
      <c r="P34" s="3"/>
      <c r="Q34" s="53"/>
    </row>
    <row r="35" spans="1:17" s="325" customFormat="1" ht="25.5">
      <c r="A35" s="193" t="s">
        <v>54</v>
      </c>
      <c r="B35" s="278" t="s">
        <v>412</v>
      </c>
      <c r="C35" s="272">
        <f>SUM(C36)</f>
        <v>1</v>
      </c>
      <c r="D35" s="272">
        <f aca="true" t="shared" si="7" ref="D35:N35">SUM(D36)</f>
        <v>0</v>
      </c>
      <c r="E35" s="272">
        <f t="shared" si="7"/>
        <v>0</v>
      </c>
      <c r="F35" s="272">
        <f t="shared" si="7"/>
        <v>0</v>
      </c>
      <c r="G35" s="272">
        <f t="shared" si="7"/>
        <v>1</v>
      </c>
      <c r="H35" s="272"/>
      <c r="I35" s="272">
        <f t="shared" si="7"/>
        <v>0</v>
      </c>
      <c r="J35" s="272">
        <f t="shared" si="7"/>
        <v>0</v>
      </c>
      <c r="K35" s="272">
        <f t="shared" si="7"/>
        <v>0</v>
      </c>
      <c r="L35" s="272">
        <f t="shared" si="7"/>
        <v>0</v>
      </c>
      <c r="M35" s="272">
        <f t="shared" si="7"/>
        <v>0</v>
      </c>
      <c r="N35" s="272">
        <f t="shared" si="7"/>
        <v>0</v>
      </c>
      <c r="O35" s="193"/>
      <c r="P35" s="432"/>
      <c r="Q35" s="324"/>
    </row>
    <row r="36" spans="1:17" s="52" customFormat="1" ht="38.25">
      <c r="A36" s="107">
        <v>21</v>
      </c>
      <c r="B36" s="111" t="s">
        <v>219</v>
      </c>
      <c r="C36" s="112">
        <v>1</v>
      </c>
      <c r="D36" s="113"/>
      <c r="E36" s="113"/>
      <c r="F36" s="113"/>
      <c r="G36" s="113">
        <v>1</v>
      </c>
      <c r="H36" s="110" t="s">
        <v>188</v>
      </c>
      <c r="I36" s="101"/>
      <c r="J36" s="113"/>
      <c r="K36" s="113"/>
      <c r="L36" s="113"/>
      <c r="M36" s="118"/>
      <c r="N36" s="118"/>
      <c r="O36" s="122" t="s">
        <v>220</v>
      </c>
      <c r="P36" s="434"/>
      <c r="Q36" s="53"/>
    </row>
    <row r="37" spans="1:17" s="52" customFormat="1" ht="12.75">
      <c r="A37" s="375"/>
      <c r="B37" s="438" t="s">
        <v>90</v>
      </c>
      <c r="C37" s="101">
        <f>C35+C28+C25+C21+C17+C15+C12+C8</f>
        <v>8.97</v>
      </c>
      <c r="D37" s="101">
        <f aca="true" t="shared" si="8" ref="D37:N37">D35+D28+D25+D21+D17+D15+D12+D8</f>
        <v>3.42</v>
      </c>
      <c r="E37" s="101">
        <f t="shared" si="8"/>
        <v>0</v>
      </c>
      <c r="F37" s="101">
        <f t="shared" si="8"/>
        <v>0</v>
      </c>
      <c r="G37" s="101">
        <f t="shared" si="8"/>
        <v>5.55</v>
      </c>
      <c r="H37" s="101"/>
      <c r="I37" s="101">
        <f t="shared" si="8"/>
        <v>6.324</v>
      </c>
      <c r="J37" s="101">
        <f t="shared" si="8"/>
        <v>0</v>
      </c>
      <c r="K37" s="101">
        <f t="shared" si="8"/>
        <v>0</v>
      </c>
      <c r="L37" s="101">
        <f t="shared" si="8"/>
        <v>0</v>
      </c>
      <c r="M37" s="101">
        <f t="shared" si="8"/>
        <v>6.2</v>
      </c>
      <c r="N37" s="101">
        <f t="shared" si="8"/>
        <v>0.12</v>
      </c>
      <c r="O37" s="377"/>
      <c r="P37" s="426"/>
      <c r="Q37" s="53"/>
    </row>
    <row r="38" ht="14.25">
      <c r="C38" s="50"/>
    </row>
    <row r="39" spans="12:16" ht="14.25">
      <c r="L39" s="439" t="s">
        <v>437</v>
      </c>
      <c r="M39" s="439"/>
      <c r="N39" s="439"/>
      <c r="O39" s="439"/>
      <c r="P39" s="439"/>
    </row>
    <row r="40" spans="12:16" ht="14.25">
      <c r="L40" s="439"/>
      <c r="M40" s="439"/>
      <c r="N40" s="439"/>
      <c r="O40" s="439"/>
      <c r="P40" s="439"/>
    </row>
  </sheetData>
  <sheetProtection/>
  <mergeCells count="13">
    <mergeCell ref="L39:P40"/>
    <mergeCell ref="A1:P1"/>
    <mergeCell ref="P5:P6"/>
    <mergeCell ref="O5:O6"/>
    <mergeCell ref="A5:A6"/>
    <mergeCell ref="B5:B6"/>
    <mergeCell ref="C5:C6"/>
    <mergeCell ref="D5:G5"/>
    <mergeCell ref="H5:H6"/>
    <mergeCell ref="A2:O2"/>
    <mergeCell ref="I5:I6"/>
    <mergeCell ref="J5:N5"/>
    <mergeCell ref="A3:P3"/>
  </mergeCells>
  <printOptions/>
  <pageMargins left="0.5118110236220472" right="0.31496062992125984" top="0.7086614173228347" bottom="0.4330708661417323" header="0.35433070866141736" footer="0.15748031496062992"/>
  <pageSetup horizontalDpi="600" verticalDpi="600" orientation="landscape" paperSize="9" r:id="rId2"/>
  <headerFooter alignWithMargins="0">
    <oddFooter>&amp;R&amp;P</oddFooter>
  </headerFooter>
  <drawing r:id="rId1"/>
</worksheet>
</file>

<file path=xl/worksheets/sheet14.xml><?xml version="1.0" encoding="utf-8"?>
<worksheet xmlns="http://schemas.openxmlformats.org/spreadsheetml/2006/main" xmlns:r="http://schemas.openxmlformats.org/officeDocument/2006/relationships">
  <dimension ref="A1:P14"/>
  <sheetViews>
    <sheetView tabSelected="1" zoomScale="115" zoomScaleNormal="115" zoomScalePageLayoutView="0" workbookViewId="0" topLeftCell="A1">
      <selection activeCell="E8" sqref="E8"/>
    </sheetView>
  </sheetViews>
  <sheetFormatPr defaultColWidth="9.140625" defaultRowHeight="12.75"/>
  <cols>
    <col min="1" max="1" width="3.57421875" style="34" customWidth="1"/>
    <col min="2" max="2" width="20.7109375" style="56" customWidth="1"/>
    <col min="3" max="3" width="8.8515625" style="34" customWidth="1"/>
    <col min="4" max="5" width="6.57421875" style="34" customWidth="1"/>
    <col min="6" max="6" width="7.00390625" style="34" customWidth="1"/>
    <col min="7" max="7" width="7.8515625" style="34" customWidth="1"/>
    <col min="8" max="9" width="9.140625" style="34" customWidth="1"/>
    <col min="10" max="10" width="8.57421875" style="34" customWidth="1"/>
    <col min="11" max="11" width="6.7109375" style="34" customWidth="1"/>
    <col min="12" max="12" width="7.57421875" style="34" customWidth="1"/>
    <col min="13" max="13" width="7.421875" style="34" customWidth="1"/>
    <col min="14" max="14" width="9.140625" style="34" customWidth="1"/>
    <col min="15" max="15" width="19.00390625" style="34" customWidth="1"/>
    <col min="16" max="16" width="6.140625" style="34" customWidth="1"/>
    <col min="17" max="16384" width="9.140625" style="34" customWidth="1"/>
  </cols>
  <sheetData>
    <row r="1" spans="1:16" s="23" customFormat="1" ht="48" customHeight="1">
      <c r="A1" s="418" t="s">
        <v>422</v>
      </c>
      <c r="B1" s="418"/>
      <c r="C1" s="418"/>
      <c r="D1" s="418"/>
      <c r="E1" s="418"/>
      <c r="F1" s="418"/>
      <c r="G1" s="418"/>
      <c r="H1" s="418"/>
      <c r="I1" s="418"/>
      <c r="J1" s="418"/>
      <c r="K1" s="418"/>
      <c r="L1" s="418"/>
      <c r="M1" s="418"/>
      <c r="N1" s="418"/>
      <c r="O1" s="418"/>
      <c r="P1" s="418"/>
    </row>
    <row r="2" spans="1:16" s="81" customFormat="1" ht="20.25" customHeight="1">
      <c r="A2" s="407" t="s">
        <v>438</v>
      </c>
      <c r="B2" s="407"/>
      <c r="C2" s="407"/>
      <c r="D2" s="407"/>
      <c r="E2" s="407"/>
      <c r="F2" s="407"/>
      <c r="G2" s="407"/>
      <c r="H2" s="407"/>
      <c r="I2" s="407"/>
      <c r="J2" s="407"/>
      <c r="K2" s="407"/>
      <c r="L2" s="407"/>
      <c r="M2" s="407"/>
      <c r="N2" s="407"/>
      <c r="O2" s="407"/>
      <c r="P2" s="407"/>
    </row>
    <row r="3" spans="1:16" s="81" customFormat="1" ht="20.25" customHeight="1">
      <c r="A3" s="181"/>
      <c r="B3" s="181"/>
      <c r="C3" s="181"/>
      <c r="D3" s="181"/>
      <c r="E3" s="181"/>
      <c r="F3" s="181"/>
      <c r="G3" s="181"/>
      <c r="H3" s="181"/>
      <c r="I3" s="181"/>
      <c r="J3" s="181"/>
      <c r="K3" s="181"/>
      <c r="L3" s="181"/>
      <c r="M3" s="181"/>
      <c r="N3" s="181"/>
      <c r="O3" s="181"/>
      <c r="P3" s="181"/>
    </row>
    <row r="4" spans="1:16" ht="23.25" customHeight="1">
      <c r="A4" s="427" t="s">
        <v>0</v>
      </c>
      <c r="B4" s="417" t="s">
        <v>10</v>
      </c>
      <c r="C4" s="417" t="s">
        <v>13</v>
      </c>
      <c r="D4" s="417"/>
      <c r="E4" s="417"/>
      <c r="F4" s="417"/>
      <c r="G4" s="417"/>
      <c r="H4" s="417" t="s">
        <v>384</v>
      </c>
      <c r="I4" s="417" t="s">
        <v>32</v>
      </c>
      <c r="J4" s="417" t="s">
        <v>127</v>
      </c>
      <c r="K4" s="417"/>
      <c r="L4" s="417"/>
      <c r="M4" s="417"/>
      <c r="N4" s="417"/>
      <c r="O4" s="417" t="s">
        <v>134</v>
      </c>
      <c r="P4" s="417" t="s">
        <v>4</v>
      </c>
    </row>
    <row r="5" spans="1:16" ht="57.75" customHeight="1">
      <c r="A5" s="427"/>
      <c r="B5" s="417"/>
      <c r="C5" s="417"/>
      <c r="D5" s="160" t="s">
        <v>2</v>
      </c>
      <c r="E5" s="160" t="s">
        <v>1</v>
      </c>
      <c r="F5" s="160" t="s">
        <v>99</v>
      </c>
      <c r="G5" s="160" t="s">
        <v>3</v>
      </c>
      <c r="H5" s="417"/>
      <c r="I5" s="417"/>
      <c r="J5" s="160" t="s">
        <v>14</v>
      </c>
      <c r="K5" s="160" t="s">
        <v>7</v>
      </c>
      <c r="L5" s="160" t="s">
        <v>8</v>
      </c>
      <c r="M5" s="160" t="s">
        <v>9</v>
      </c>
      <c r="N5" s="160" t="s">
        <v>11</v>
      </c>
      <c r="O5" s="417"/>
      <c r="P5" s="417"/>
    </row>
    <row r="6" spans="1:16" s="84" customFormat="1" ht="11.25">
      <c r="A6" s="19">
        <v>-1</v>
      </c>
      <c r="B6" s="19">
        <v>-2</v>
      </c>
      <c r="C6" s="19" t="s">
        <v>385</v>
      </c>
      <c r="D6" s="19">
        <v>-4</v>
      </c>
      <c r="E6" s="19">
        <v>-5</v>
      </c>
      <c r="F6" s="19">
        <v>-6</v>
      </c>
      <c r="G6" s="19">
        <v>-7</v>
      </c>
      <c r="H6" s="19">
        <v>-8</v>
      </c>
      <c r="I6" s="19">
        <v>-9</v>
      </c>
      <c r="J6" s="19">
        <v>-10</v>
      </c>
      <c r="K6" s="19">
        <v>-11</v>
      </c>
      <c r="L6" s="19">
        <v>-12</v>
      </c>
      <c r="M6" s="19">
        <v>-13</v>
      </c>
      <c r="N6" s="19">
        <v>-14</v>
      </c>
      <c r="O6" s="19">
        <v>-15</v>
      </c>
      <c r="P6" s="19">
        <v>-16</v>
      </c>
    </row>
    <row r="7" spans="1:16" s="23" customFormat="1" ht="15.75">
      <c r="A7" s="161" t="s">
        <v>45</v>
      </c>
      <c r="B7" s="161" t="s">
        <v>386</v>
      </c>
      <c r="C7" s="162">
        <v>8.1</v>
      </c>
      <c r="D7" s="162">
        <v>7.94</v>
      </c>
      <c r="E7" s="162">
        <v>0</v>
      </c>
      <c r="F7" s="162">
        <v>0</v>
      </c>
      <c r="G7" s="162">
        <v>0.16</v>
      </c>
      <c r="H7" s="162">
        <v>0</v>
      </c>
      <c r="I7" s="162">
        <v>6.86</v>
      </c>
      <c r="J7" s="162">
        <v>0</v>
      </c>
      <c r="K7" s="162">
        <v>0</v>
      </c>
      <c r="L7" s="162">
        <v>0</v>
      </c>
      <c r="M7" s="162">
        <v>0</v>
      </c>
      <c r="N7" s="162">
        <v>6.86</v>
      </c>
      <c r="O7" s="161"/>
      <c r="P7" s="161"/>
    </row>
    <row r="8" spans="1:16" s="23" customFormat="1" ht="63">
      <c r="A8" s="163">
        <v>1</v>
      </c>
      <c r="B8" s="164" t="s">
        <v>387</v>
      </c>
      <c r="C8" s="165">
        <v>8.1</v>
      </c>
      <c r="D8" s="166">
        <v>7.94</v>
      </c>
      <c r="E8" s="167"/>
      <c r="F8" s="168"/>
      <c r="G8" s="166">
        <v>0.16</v>
      </c>
      <c r="H8" s="169" t="s">
        <v>388</v>
      </c>
      <c r="I8" s="165">
        <v>6.86</v>
      </c>
      <c r="J8" s="163"/>
      <c r="K8" s="163"/>
      <c r="L8" s="163"/>
      <c r="M8" s="170"/>
      <c r="N8" s="163">
        <v>6.86</v>
      </c>
      <c r="O8" s="446" t="s">
        <v>389</v>
      </c>
      <c r="P8" s="443"/>
    </row>
    <row r="9" spans="1:16" s="23" customFormat="1" ht="15.75">
      <c r="A9" s="444" t="s">
        <v>45</v>
      </c>
      <c r="B9" s="171" t="s">
        <v>20</v>
      </c>
      <c r="C9" s="165">
        <v>0.3</v>
      </c>
      <c r="D9" s="165">
        <v>0.3</v>
      </c>
      <c r="E9" s="165">
        <v>0</v>
      </c>
      <c r="F9" s="165">
        <v>0</v>
      </c>
      <c r="G9" s="165">
        <v>0</v>
      </c>
      <c r="H9" s="165">
        <v>0</v>
      </c>
      <c r="I9" s="165">
        <v>1</v>
      </c>
      <c r="J9" s="165">
        <v>1</v>
      </c>
      <c r="K9" s="165">
        <v>0</v>
      </c>
      <c r="L9" s="165">
        <v>0</v>
      </c>
      <c r="M9" s="165">
        <v>0</v>
      </c>
      <c r="N9" s="165">
        <v>0</v>
      </c>
      <c r="O9" s="447"/>
      <c r="P9" s="445"/>
    </row>
    <row r="10" spans="1:16" s="23" customFormat="1" ht="78.75">
      <c r="A10" s="163">
        <v>2</v>
      </c>
      <c r="B10" s="164" t="s">
        <v>390</v>
      </c>
      <c r="C10" s="165">
        <v>0.3</v>
      </c>
      <c r="D10" s="166">
        <v>0.3</v>
      </c>
      <c r="E10" s="167"/>
      <c r="F10" s="168"/>
      <c r="G10" s="166"/>
      <c r="H10" s="169" t="s">
        <v>39</v>
      </c>
      <c r="I10" s="165">
        <v>1</v>
      </c>
      <c r="J10" s="166">
        <v>1</v>
      </c>
      <c r="K10" s="163"/>
      <c r="L10" s="163"/>
      <c r="M10" s="170"/>
      <c r="N10" s="163"/>
      <c r="O10" s="446" t="s">
        <v>391</v>
      </c>
      <c r="P10" s="443"/>
    </row>
    <row r="11" spans="1:16" s="23" customFormat="1" ht="15.75">
      <c r="A11" s="429"/>
      <c r="B11" s="160" t="s">
        <v>5</v>
      </c>
      <c r="C11" s="165">
        <v>8.4</v>
      </c>
      <c r="D11" s="165">
        <v>8.24</v>
      </c>
      <c r="E11" s="165">
        <v>0</v>
      </c>
      <c r="F11" s="165">
        <v>0</v>
      </c>
      <c r="G11" s="165">
        <v>0.16</v>
      </c>
      <c r="H11" s="165">
        <v>0</v>
      </c>
      <c r="I11" s="165">
        <v>7.86</v>
      </c>
      <c r="J11" s="165">
        <v>1</v>
      </c>
      <c r="K11" s="165">
        <v>0</v>
      </c>
      <c r="L11" s="165">
        <v>0</v>
      </c>
      <c r="M11" s="165">
        <v>0</v>
      </c>
      <c r="N11" s="165">
        <v>6.86</v>
      </c>
      <c r="O11" s="430"/>
      <c r="P11" s="172"/>
    </row>
    <row r="13" spans="11:16" ht="12.75">
      <c r="K13" s="390" t="s">
        <v>437</v>
      </c>
      <c r="L13" s="390"/>
      <c r="M13" s="390"/>
      <c r="N13" s="390"/>
      <c r="O13" s="390"/>
      <c r="P13" s="390"/>
    </row>
    <row r="14" spans="11:16" ht="12.75">
      <c r="K14" s="390"/>
      <c r="L14" s="390"/>
      <c r="M14" s="390"/>
      <c r="N14" s="390"/>
      <c r="O14" s="390"/>
      <c r="P14" s="390"/>
    </row>
  </sheetData>
  <sheetProtection/>
  <mergeCells count="12">
    <mergeCell ref="D4:G4"/>
    <mergeCell ref="K13:P14"/>
    <mergeCell ref="H4:H5"/>
    <mergeCell ref="A1:P1"/>
    <mergeCell ref="A2:P2"/>
    <mergeCell ref="I4:I5"/>
    <mergeCell ref="J4:N4"/>
    <mergeCell ref="O4:O5"/>
    <mergeCell ref="P4:P5"/>
    <mergeCell ref="A4:A5"/>
    <mergeCell ref="B4:B5"/>
    <mergeCell ref="C4:C5"/>
  </mergeCells>
  <printOptions/>
  <pageMargins left="0.27" right="0.32" top="0.5" bottom="0.43" header="0.2" footer="0.2"/>
  <pageSetup horizontalDpi="600" verticalDpi="600" orientation="landscape" paperSize="9" r:id="rId2"/>
  <drawing r:id="rId1"/>
</worksheet>
</file>

<file path=xl/worksheets/sheet15.xml><?xml version="1.0" encoding="utf-8"?>
<worksheet xmlns="http://schemas.openxmlformats.org/spreadsheetml/2006/main" xmlns:r="http://schemas.openxmlformats.org/officeDocument/2006/relationships">
  <dimension ref="A1:P12"/>
  <sheetViews>
    <sheetView zoomScalePageLayoutView="0" workbookViewId="0" topLeftCell="A1">
      <selection activeCell="B18" sqref="B18"/>
    </sheetView>
  </sheetViews>
  <sheetFormatPr defaultColWidth="9.140625" defaultRowHeight="12.75"/>
  <cols>
    <col min="1" max="1" width="4.57421875" style="174" customWidth="1"/>
    <col min="2" max="2" width="18.28125" style="175" customWidth="1"/>
    <col min="3" max="3" width="8.57421875" style="176" customWidth="1"/>
    <col min="4" max="4" width="7.57421875" style="177" customWidth="1"/>
    <col min="5" max="7" width="7.00390625" style="177" customWidth="1"/>
    <col min="8" max="8" width="13.00390625" style="174" customWidth="1"/>
    <col min="9" max="9" width="12.57421875" style="173" customWidth="1"/>
    <col min="10" max="10" width="8.140625" style="173" customWidth="1"/>
    <col min="11" max="11" width="6.8515625" style="173" customWidth="1"/>
    <col min="12" max="12" width="8.140625" style="173" customWidth="1"/>
    <col min="13" max="13" width="7.140625" style="173" customWidth="1"/>
    <col min="14" max="14" width="7.7109375" style="173" customWidth="1"/>
    <col min="15" max="15" width="14.140625" style="175" customWidth="1"/>
    <col min="16" max="16" width="6.8515625" style="173" customWidth="1"/>
    <col min="17" max="16384" width="9.140625" style="173" customWidth="1"/>
  </cols>
  <sheetData>
    <row r="1" spans="1:16" s="23" customFormat="1" ht="48" customHeight="1">
      <c r="A1" s="418" t="s">
        <v>415</v>
      </c>
      <c r="B1" s="418"/>
      <c r="C1" s="418"/>
      <c r="D1" s="418"/>
      <c r="E1" s="418"/>
      <c r="F1" s="418"/>
      <c r="G1" s="418"/>
      <c r="H1" s="418"/>
      <c r="I1" s="418"/>
      <c r="J1" s="418"/>
      <c r="K1" s="418"/>
      <c r="L1" s="418"/>
      <c r="M1" s="418"/>
      <c r="N1" s="418"/>
      <c r="O1" s="418"/>
      <c r="P1" s="418"/>
    </row>
    <row r="2" spans="1:16" s="81" customFormat="1" ht="24.75" customHeight="1">
      <c r="A2" s="407" t="s">
        <v>440</v>
      </c>
      <c r="B2" s="407"/>
      <c r="C2" s="407"/>
      <c r="D2" s="407"/>
      <c r="E2" s="407"/>
      <c r="F2" s="407"/>
      <c r="G2" s="407"/>
      <c r="H2" s="407"/>
      <c r="I2" s="407"/>
      <c r="J2" s="407"/>
      <c r="K2" s="407"/>
      <c r="L2" s="407"/>
      <c r="M2" s="407"/>
      <c r="N2" s="407"/>
      <c r="O2" s="407"/>
      <c r="P2" s="407"/>
    </row>
    <row r="3" ht="13.5" customHeight="1" hidden="1"/>
    <row r="4" ht="25.5" customHeight="1"/>
    <row r="5" spans="1:16" ht="57" customHeight="1">
      <c r="A5" s="427" t="s">
        <v>0</v>
      </c>
      <c r="B5" s="417" t="s">
        <v>10</v>
      </c>
      <c r="C5" s="417" t="s">
        <v>13</v>
      </c>
      <c r="D5" s="417"/>
      <c r="E5" s="417"/>
      <c r="F5" s="417"/>
      <c r="G5" s="417"/>
      <c r="H5" s="417" t="s">
        <v>384</v>
      </c>
      <c r="I5" s="417" t="s">
        <v>32</v>
      </c>
      <c r="J5" s="417" t="s">
        <v>127</v>
      </c>
      <c r="K5" s="417"/>
      <c r="L5" s="417"/>
      <c r="M5" s="417"/>
      <c r="N5" s="417"/>
      <c r="O5" s="417" t="s">
        <v>134</v>
      </c>
      <c r="P5" s="417" t="s">
        <v>4</v>
      </c>
    </row>
    <row r="6" spans="1:16" ht="49.5" customHeight="1">
      <c r="A6" s="427"/>
      <c r="B6" s="417"/>
      <c r="C6" s="417"/>
      <c r="D6" s="160" t="s">
        <v>2</v>
      </c>
      <c r="E6" s="160" t="s">
        <v>1</v>
      </c>
      <c r="F6" s="160" t="s">
        <v>99</v>
      </c>
      <c r="G6" s="160" t="s">
        <v>3</v>
      </c>
      <c r="H6" s="417"/>
      <c r="I6" s="417"/>
      <c r="J6" s="160" t="s">
        <v>14</v>
      </c>
      <c r="K6" s="160" t="s">
        <v>7</v>
      </c>
      <c r="L6" s="160" t="s">
        <v>8</v>
      </c>
      <c r="M6" s="160" t="s">
        <v>9</v>
      </c>
      <c r="N6" s="160" t="s">
        <v>11</v>
      </c>
      <c r="O6" s="417"/>
      <c r="P6" s="417"/>
    </row>
    <row r="7" spans="1:16" s="178" customFormat="1" ht="15.75" customHeight="1">
      <c r="A7" s="19">
        <v>-1</v>
      </c>
      <c r="B7" s="19">
        <v>-2</v>
      </c>
      <c r="C7" s="19" t="s">
        <v>385</v>
      </c>
      <c r="D7" s="19">
        <v>-4</v>
      </c>
      <c r="E7" s="19">
        <v>-5</v>
      </c>
      <c r="F7" s="19">
        <v>-6</v>
      </c>
      <c r="G7" s="19">
        <v>-7</v>
      </c>
      <c r="H7" s="19">
        <v>-8</v>
      </c>
      <c r="I7" s="19">
        <v>-9</v>
      </c>
      <c r="J7" s="19">
        <v>-10</v>
      </c>
      <c r="K7" s="19">
        <v>-11</v>
      </c>
      <c r="L7" s="19">
        <v>-12</v>
      </c>
      <c r="M7" s="19">
        <v>-13</v>
      </c>
      <c r="N7" s="19">
        <v>-14</v>
      </c>
      <c r="O7" s="19">
        <v>-15</v>
      </c>
      <c r="P7" s="19">
        <v>-16</v>
      </c>
    </row>
    <row r="8" spans="1:16" s="179" customFormat="1" ht="87.75" customHeight="1">
      <c r="A8" s="163">
        <v>1</v>
      </c>
      <c r="B8" s="164" t="s">
        <v>392</v>
      </c>
      <c r="C8" s="165">
        <v>0.66</v>
      </c>
      <c r="D8" s="166"/>
      <c r="E8" s="167"/>
      <c r="F8" s="168"/>
      <c r="G8" s="166">
        <v>0.66</v>
      </c>
      <c r="H8" s="169" t="s">
        <v>393</v>
      </c>
      <c r="I8" s="165">
        <v>0.79</v>
      </c>
      <c r="J8" s="163">
        <v>0.79</v>
      </c>
      <c r="K8" s="163"/>
      <c r="L8" s="163"/>
      <c r="M8" s="170"/>
      <c r="N8" s="163"/>
      <c r="O8" s="419" t="s">
        <v>394</v>
      </c>
      <c r="P8" s="428"/>
    </row>
    <row r="9" spans="1:16" s="179" customFormat="1" ht="95.25" customHeight="1">
      <c r="A9" s="163">
        <v>2</v>
      </c>
      <c r="B9" s="164" t="s">
        <v>395</v>
      </c>
      <c r="C9" s="165">
        <v>0.14</v>
      </c>
      <c r="D9" s="166"/>
      <c r="E9" s="167"/>
      <c r="F9" s="168"/>
      <c r="G9" s="166">
        <v>0.14</v>
      </c>
      <c r="H9" s="169" t="s">
        <v>393</v>
      </c>
      <c r="I9" s="165">
        <v>0.17</v>
      </c>
      <c r="J9" s="166">
        <v>0.17</v>
      </c>
      <c r="K9" s="163"/>
      <c r="L9" s="163"/>
      <c r="M9" s="170"/>
      <c r="N9" s="163"/>
      <c r="O9" s="419"/>
      <c r="P9" s="428"/>
    </row>
    <row r="10" spans="1:16" s="180" customFormat="1" ht="15.75">
      <c r="A10" s="429"/>
      <c r="B10" s="160" t="s">
        <v>5</v>
      </c>
      <c r="C10" s="165">
        <v>0.8</v>
      </c>
      <c r="D10" s="165">
        <v>0</v>
      </c>
      <c r="E10" s="165">
        <v>0</v>
      </c>
      <c r="F10" s="165">
        <v>0</v>
      </c>
      <c r="G10" s="165">
        <v>0.8</v>
      </c>
      <c r="H10" s="165"/>
      <c r="I10" s="165">
        <v>0.9600000000000001</v>
      </c>
      <c r="J10" s="165">
        <v>0.9600000000000001</v>
      </c>
      <c r="K10" s="165">
        <v>0</v>
      </c>
      <c r="L10" s="165">
        <v>0</v>
      </c>
      <c r="M10" s="165">
        <v>0</v>
      </c>
      <c r="N10" s="165">
        <v>0</v>
      </c>
      <c r="O10" s="430"/>
      <c r="P10" s="172"/>
    </row>
    <row r="12" spans="11:16" ht="18.75">
      <c r="K12" s="386" t="s">
        <v>437</v>
      </c>
      <c r="L12" s="386"/>
      <c r="M12" s="386"/>
      <c r="N12" s="386"/>
      <c r="O12" s="386"/>
      <c r="P12" s="386"/>
    </row>
  </sheetData>
  <sheetProtection/>
  <mergeCells count="13">
    <mergeCell ref="K12:P12"/>
    <mergeCell ref="A1:P1"/>
    <mergeCell ref="D5:G5"/>
    <mergeCell ref="H5:H6"/>
    <mergeCell ref="I5:I6"/>
    <mergeCell ref="J5:N5"/>
    <mergeCell ref="O5:O6"/>
    <mergeCell ref="O8:O9"/>
    <mergeCell ref="A5:A6"/>
    <mergeCell ref="B5:B6"/>
    <mergeCell ref="C5:C6"/>
    <mergeCell ref="P5:P6"/>
    <mergeCell ref="A2:P2"/>
  </mergeCells>
  <printOptions/>
  <pageMargins left="0.3" right="0.23"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Q49"/>
  <sheetViews>
    <sheetView zoomScale="110" zoomScaleNormal="110" zoomScalePageLayoutView="0" workbookViewId="0" topLeftCell="A1">
      <selection activeCell="I51" sqref="I51"/>
    </sheetView>
  </sheetViews>
  <sheetFormatPr defaultColWidth="7.8515625" defaultRowHeight="12.75"/>
  <cols>
    <col min="1" max="1" width="4.00390625" style="5" customWidth="1"/>
    <col min="2" max="2" width="22.140625" style="6" customWidth="1"/>
    <col min="3" max="3" width="7.57421875" style="28" customWidth="1"/>
    <col min="4" max="7" width="6.28125" style="29" customWidth="1"/>
    <col min="8" max="8" width="18.28125" style="7" customWidth="1"/>
    <col min="9" max="9" width="8.00390625" style="7" customWidth="1"/>
    <col min="10" max="10" width="5.57421875" style="7" customWidth="1"/>
    <col min="11" max="11" width="6.421875" style="7" customWidth="1"/>
    <col min="12" max="12" width="6.28125" style="1" customWidth="1"/>
    <col min="13" max="13" width="6.57421875" style="1" customWidth="1"/>
    <col min="14" max="14" width="7.00390625" style="1" customWidth="1"/>
    <col min="15" max="15" width="20.140625" style="24" customWidth="1"/>
    <col min="16" max="16" width="5.57421875" style="1" customWidth="1"/>
    <col min="17" max="16384" width="7.8515625" style="1" customWidth="1"/>
  </cols>
  <sheetData>
    <row r="1" spans="1:15" ht="15.75" customHeight="1">
      <c r="A1" s="382" t="s">
        <v>423</v>
      </c>
      <c r="B1" s="384"/>
      <c r="C1" s="384"/>
      <c r="D1" s="384"/>
      <c r="E1" s="384"/>
      <c r="F1" s="384"/>
      <c r="G1" s="384"/>
      <c r="H1" s="384"/>
      <c r="I1" s="384"/>
      <c r="J1" s="384"/>
      <c r="K1" s="384"/>
      <c r="L1" s="384"/>
      <c r="M1" s="384"/>
      <c r="N1" s="384"/>
      <c r="O1" s="384"/>
    </row>
    <row r="2" spans="1:15" ht="15.75" customHeight="1">
      <c r="A2" s="382" t="s">
        <v>113</v>
      </c>
      <c r="B2" s="382"/>
      <c r="C2" s="382"/>
      <c r="D2" s="382"/>
      <c r="E2" s="382"/>
      <c r="F2" s="382"/>
      <c r="G2" s="382"/>
      <c r="H2" s="382"/>
      <c r="I2" s="382"/>
      <c r="J2" s="382"/>
      <c r="K2" s="382"/>
      <c r="L2" s="382"/>
      <c r="M2" s="382"/>
      <c r="N2" s="382"/>
      <c r="O2" s="382"/>
    </row>
    <row r="3" spans="1:15" s="7" customFormat="1" ht="21" customHeight="1">
      <c r="A3" s="385" t="s">
        <v>436</v>
      </c>
      <c r="B3" s="385"/>
      <c r="C3" s="385"/>
      <c r="D3" s="385"/>
      <c r="E3" s="385"/>
      <c r="F3" s="385"/>
      <c r="G3" s="385"/>
      <c r="H3" s="385"/>
      <c r="I3" s="385"/>
      <c r="J3" s="385"/>
      <c r="K3" s="385"/>
      <c r="L3" s="385"/>
      <c r="M3" s="385"/>
      <c r="N3" s="385"/>
      <c r="O3" s="385"/>
    </row>
    <row r="4" spans="1:16" ht="15" customHeight="1" hidden="1">
      <c r="A4" s="20"/>
      <c r="B4" s="382"/>
      <c r="C4" s="382"/>
      <c r="D4" s="382"/>
      <c r="E4" s="382"/>
      <c r="F4" s="382"/>
      <c r="G4" s="382"/>
      <c r="H4" s="382"/>
      <c r="I4" s="382"/>
      <c r="J4" s="382"/>
      <c r="K4" s="382"/>
      <c r="L4" s="382"/>
      <c r="M4" s="382"/>
      <c r="N4" s="382"/>
      <c r="O4" s="382"/>
      <c r="P4" s="382"/>
    </row>
    <row r="5" spans="1:16" ht="15" customHeight="1">
      <c r="A5" s="20"/>
      <c r="B5" s="9"/>
      <c r="C5" s="9"/>
      <c r="D5" s="9"/>
      <c r="E5" s="9"/>
      <c r="F5" s="9"/>
      <c r="G5" s="9"/>
      <c r="H5" s="9"/>
      <c r="I5" s="9"/>
      <c r="J5" s="9"/>
      <c r="K5" s="9"/>
      <c r="L5" s="9"/>
      <c r="M5" s="9"/>
      <c r="N5" s="9"/>
      <c r="O5" s="9"/>
      <c r="P5" s="9"/>
    </row>
    <row r="6" spans="1:16" s="185" customFormat="1" ht="26.25" customHeight="1">
      <c r="A6" s="379" t="s">
        <v>0</v>
      </c>
      <c r="B6" s="380" t="s">
        <v>10</v>
      </c>
      <c r="C6" s="387" t="s">
        <v>261</v>
      </c>
      <c r="D6" s="387" t="s">
        <v>34</v>
      </c>
      <c r="E6" s="387"/>
      <c r="F6" s="387"/>
      <c r="G6" s="387"/>
      <c r="H6" s="380" t="s">
        <v>98</v>
      </c>
      <c r="I6" s="380" t="s">
        <v>32</v>
      </c>
      <c r="J6" s="380" t="s">
        <v>35</v>
      </c>
      <c r="K6" s="380"/>
      <c r="L6" s="380"/>
      <c r="M6" s="380"/>
      <c r="N6" s="380"/>
      <c r="O6" s="380" t="s">
        <v>134</v>
      </c>
      <c r="P6" s="380" t="s">
        <v>4</v>
      </c>
    </row>
    <row r="7" spans="1:16" s="185" customFormat="1" ht="105.75" customHeight="1">
      <c r="A7" s="379"/>
      <c r="B7" s="380"/>
      <c r="C7" s="387"/>
      <c r="D7" s="184" t="s">
        <v>2</v>
      </c>
      <c r="E7" s="184" t="s">
        <v>1</v>
      </c>
      <c r="F7" s="184" t="s">
        <v>129</v>
      </c>
      <c r="G7" s="184" t="s">
        <v>3</v>
      </c>
      <c r="H7" s="380"/>
      <c r="I7" s="380"/>
      <c r="J7" s="85" t="s">
        <v>6</v>
      </c>
      <c r="K7" s="85" t="s">
        <v>7</v>
      </c>
      <c r="L7" s="85" t="s">
        <v>38</v>
      </c>
      <c r="M7" s="85" t="s">
        <v>9</v>
      </c>
      <c r="N7" s="85" t="s">
        <v>11</v>
      </c>
      <c r="O7" s="380"/>
      <c r="P7" s="380"/>
    </row>
    <row r="8" spans="1:16" s="187" customFormat="1" ht="24" customHeight="1">
      <c r="A8" s="3"/>
      <c r="B8" s="3">
        <v>-2</v>
      </c>
      <c r="C8" s="186" t="s">
        <v>15</v>
      </c>
      <c r="D8" s="157">
        <v>-4</v>
      </c>
      <c r="E8" s="157">
        <v>-5</v>
      </c>
      <c r="F8" s="157">
        <v>-6</v>
      </c>
      <c r="G8" s="157">
        <v>-7</v>
      </c>
      <c r="H8" s="3">
        <v>-8</v>
      </c>
      <c r="I8" s="3" t="s">
        <v>262</v>
      </c>
      <c r="J8" s="3">
        <v>-10</v>
      </c>
      <c r="K8" s="3">
        <v>-11</v>
      </c>
      <c r="L8" s="3">
        <v>-12</v>
      </c>
      <c r="M8" s="3">
        <v>-13</v>
      </c>
      <c r="N8" s="3">
        <v>-14</v>
      </c>
      <c r="O8" s="3">
        <v>-15</v>
      </c>
      <c r="P8" s="3">
        <v>-16</v>
      </c>
    </row>
    <row r="9" spans="1:16" s="188" customFormat="1" ht="12.75">
      <c r="A9" s="193" t="s">
        <v>42</v>
      </c>
      <c r="B9" s="278" t="s">
        <v>49</v>
      </c>
      <c r="C9" s="195">
        <f>SUM(C10:C19)</f>
        <v>16.44</v>
      </c>
      <c r="D9" s="195">
        <f aca="true" t="shared" si="0" ref="D9:N9">SUM(D10:D19)</f>
        <v>14.26</v>
      </c>
      <c r="E9" s="195">
        <f t="shared" si="0"/>
        <v>0</v>
      </c>
      <c r="F9" s="195">
        <f t="shared" si="0"/>
        <v>0</v>
      </c>
      <c r="G9" s="195">
        <f t="shared" si="0"/>
        <v>2.1799999999999997</v>
      </c>
      <c r="H9" s="195"/>
      <c r="I9" s="195">
        <f t="shared" si="0"/>
        <v>74.65</v>
      </c>
      <c r="J9" s="195">
        <f t="shared" si="0"/>
        <v>0</v>
      </c>
      <c r="K9" s="195">
        <f t="shared" si="0"/>
        <v>69.1</v>
      </c>
      <c r="L9" s="195">
        <f t="shared" si="0"/>
        <v>3.25</v>
      </c>
      <c r="M9" s="195">
        <f t="shared" si="0"/>
        <v>2.3</v>
      </c>
      <c r="N9" s="195">
        <f t="shared" si="0"/>
        <v>0</v>
      </c>
      <c r="O9" s="193"/>
      <c r="P9" s="193"/>
    </row>
    <row r="10" spans="1:16" s="190" customFormat="1" ht="38.25">
      <c r="A10" s="107">
        <v>1</v>
      </c>
      <c r="B10" s="91" t="s">
        <v>263</v>
      </c>
      <c r="C10" s="189">
        <f>SUM(D10:G10)</f>
        <v>0.32</v>
      </c>
      <c r="D10" s="189">
        <v>0.17</v>
      </c>
      <c r="E10" s="189"/>
      <c r="F10" s="189"/>
      <c r="G10" s="189">
        <v>0.15</v>
      </c>
      <c r="H10" s="107" t="s">
        <v>264</v>
      </c>
      <c r="I10" s="189">
        <f>SUM(J10:N10)</f>
        <v>6</v>
      </c>
      <c r="J10" s="189"/>
      <c r="K10" s="189">
        <v>6</v>
      </c>
      <c r="L10" s="189"/>
      <c r="M10" s="189"/>
      <c r="N10" s="189"/>
      <c r="O10" s="107" t="s">
        <v>265</v>
      </c>
      <c r="P10" s="107"/>
    </row>
    <row r="11" spans="1:16" s="190" customFormat="1" ht="38.25">
      <c r="A11" s="107">
        <v>2</v>
      </c>
      <c r="B11" s="191" t="s">
        <v>266</v>
      </c>
      <c r="C11" s="189">
        <f aca="true" t="shared" si="1" ref="C11:C19">SUM(D11:G11)</f>
        <v>0.03</v>
      </c>
      <c r="D11" s="192"/>
      <c r="E11" s="192"/>
      <c r="F11" s="192"/>
      <c r="G11" s="189">
        <v>0.03</v>
      </c>
      <c r="H11" s="192" t="s">
        <v>267</v>
      </c>
      <c r="I11" s="189">
        <f aca="true" t="shared" si="2" ref="I11:I37">SUM(J11:N11)</f>
        <v>1</v>
      </c>
      <c r="J11" s="189"/>
      <c r="K11" s="189"/>
      <c r="L11" s="189">
        <v>1</v>
      </c>
      <c r="M11" s="189"/>
      <c r="N11" s="189"/>
      <c r="O11" s="107" t="s">
        <v>268</v>
      </c>
      <c r="P11" s="107"/>
    </row>
    <row r="12" spans="1:16" s="188" customFormat="1" ht="38.25">
      <c r="A12" s="107">
        <v>3</v>
      </c>
      <c r="B12" s="91" t="s">
        <v>269</v>
      </c>
      <c r="C12" s="189">
        <f t="shared" si="1"/>
        <v>0.3</v>
      </c>
      <c r="D12" s="189">
        <v>0.3</v>
      </c>
      <c r="E12" s="189"/>
      <c r="F12" s="189"/>
      <c r="G12" s="189"/>
      <c r="H12" s="107" t="s">
        <v>270</v>
      </c>
      <c r="I12" s="189">
        <f t="shared" si="2"/>
        <v>0.75</v>
      </c>
      <c r="J12" s="189"/>
      <c r="K12" s="189"/>
      <c r="L12" s="189">
        <v>0.75</v>
      </c>
      <c r="M12" s="189"/>
      <c r="N12" s="189"/>
      <c r="O12" s="107"/>
      <c r="P12" s="107"/>
    </row>
    <row r="13" spans="1:16" s="188" customFormat="1" ht="38.25">
      <c r="A13" s="107">
        <v>4</v>
      </c>
      <c r="B13" s="91" t="s">
        <v>271</v>
      </c>
      <c r="C13" s="189">
        <f t="shared" si="1"/>
        <v>0.33</v>
      </c>
      <c r="D13" s="189">
        <v>0.33</v>
      </c>
      <c r="E13" s="189" t="s">
        <v>272</v>
      </c>
      <c r="F13" s="189"/>
      <c r="G13" s="189"/>
      <c r="H13" s="107" t="s">
        <v>273</v>
      </c>
      <c r="I13" s="189">
        <f t="shared" si="2"/>
        <v>0</v>
      </c>
      <c r="J13" s="189"/>
      <c r="K13" s="189"/>
      <c r="L13" s="189"/>
      <c r="M13" s="189" t="s">
        <v>274</v>
      </c>
      <c r="N13" s="189"/>
      <c r="O13" s="107" t="s">
        <v>275</v>
      </c>
      <c r="P13" s="107"/>
    </row>
    <row r="14" spans="1:16" s="188" customFormat="1" ht="63.75">
      <c r="A14" s="107">
        <v>5</v>
      </c>
      <c r="B14" s="91" t="s">
        <v>276</v>
      </c>
      <c r="C14" s="189">
        <f t="shared" si="1"/>
        <v>8.5</v>
      </c>
      <c r="D14" s="189">
        <v>8</v>
      </c>
      <c r="E14" s="189"/>
      <c r="F14" s="189"/>
      <c r="G14" s="189">
        <v>0.5</v>
      </c>
      <c r="H14" s="107" t="s">
        <v>277</v>
      </c>
      <c r="I14" s="189">
        <f t="shared" si="2"/>
        <v>4.1</v>
      </c>
      <c r="J14" s="189"/>
      <c r="K14" s="189">
        <v>4.1</v>
      </c>
      <c r="L14" s="189"/>
      <c r="M14" s="189"/>
      <c r="N14" s="189"/>
      <c r="O14" s="107" t="s">
        <v>278</v>
      </c>
      <c r="P14" s="107"/>
    </row>
    <row r="15" spans="1:16" s="188" customFormat="1" ht="51">
      <c r="A15" s="107">
        <v>6</v>
      </c>
      <c r="B15" s="91" t="s">
        <v>279</v>
      </c>
      <c r="C15" s="189">
        <f t="shared" si="1"/>
        <v>1.5</v>
      </c>
      <c r="D15" s="189"/>
      <c r="E15" s="189"/>
      <c r="F15" s="189"/>
      <c r="G15" s="189">
        <v>1.5</v>
      </c>
      <c r="H15" s="107" t="s">
        <v>280</v>
      </c>
      <c r="I15" s="189">
        <f t="shared" si="2"/>
        <v>50</v>
      </c>
      <c r="J15" s="189"/>
      <c r="K15" s="189">
        <v>50</v>
      </c>
      <c r="L15" s="189"/>
      <c r="M15" s="189"/>
      <c r="N15" s="189"/>
      <c r="O15" s="107" t="s">
        <v>281</v>
      </c>
      <c r="P15" s="107"/>
    </row>
    <row r="16" spans="1:16" s="188" customFormat="1" ht="51">
      <c r="A16" s="107">
        <v>7</v>
      </c>
      <c r="B16" s="91" t="s">
        <v>282</v>
      </c>
      <c r="C16" s="189">
        <f t="shared" si="1"/>
        <v>1.16</v>
      </c>
      <c r="D16" s="189">
        <v>1.16</v>
      </c>
      <c r="E16" s="189"/>
      <c r="F16" s="189"/>
      <c r="G16" s="189"/>
      <c r="H16" s="107" t="s">
        <v>283</v>
      </c>
      <c r="I16" s="189">
        <f t="shared" si="2"/>
        <v>2.3</v>
      </c>
      <c r="J16" s="189"/>
      <c r="K16" s="189"/>
      <c r="L16" s="189"/>
      <c r="M16" s="189">
        <v>2.3</v>
      </c>
      <c r="N16" s="189"/>
      <c r="O16" s="107" t="s">
        <v>284</v>
      </c>
      <c r="P16" s="107"/>
    </row>
    <row r="17" spans="1:16" s="188" customFormat="1" ht="51">
      <c r="A17" s="107">
        <v>8</v>
      </c>
      <c r="B17" s="91" t="s">
        <v>285</v>
      </c>
      <c r="C17" s="189">
        <f t="shared" si="1"/>
        <v>0.6</v>
      </c>
      <c r="D17" s="189">
        <v>0.6</v>
      </c>
      <c r="E17" s="189"/>
      <c r="F17" s="189"/>
      <c r="G17" s="189"/>
      <c r="H17" s="107" t="s">
        <v>286</v>
      </c>
      <c r="I17" s="189">
        <f t="shared" si="2"/>
        <v>1.5</v>
      </c>
      <c r="J17" s="189"/>
      <c r="K17" s="189"/>
      <c r="L17" s="189">
        <v>1.5</v>
      </c>
      <c r="M17" s="189"/>
      <c r="N17" s="189"/>
      <c r="O17" s="107"/>
      <c r="P17" s="107"/>
    </row>
    <row r="18" spans="1:16" s="188" customFormat="1" ht="25.5">
      <c r="A18" s="107">
        <v>9</v>
      </c>
      <c r="B18" s="91" t="s">
        <v>287</v>
      </c>
      <c r="C18" s="189">
        <f t="shared" si="1"/>
        <v>2.1</v>
      </c>
      <c r="D18" s="189">
        <v>2.1</v>
      </c>
      <c r="E18" s="189"/>
      <c r="F18" s="189"/>
      <c r="G18" s="189"/>
      <c r="H18" s="107" t="s">
        <v>288</v>
      </c>
      <c r="I18" s="189">
        <f t="shared" si="2"/>
        <v>5</v>
      </c>
      <c r="J18" s="189"/>
      <c r="K18" s="189">
        <v>5</v>
      </c>
      <c r="L18" s="189"/>
      <c r="M18" s="189"/>
      <c r="N18" s="189"/>
      <c r="O18" s="107"/>
      <c r="P18" s="107"/>
    </row>
    <row r="19" spans="1:16" s="188" customFormat="1" ht="51">
      <c r="A19" s="107">
        <v>10</v>
      </c>
      <c r="B19" s="91" t="s">
        <v>289</v>
      </c>
      <c r="C19" s="189">
        <f t="shared" si="1"/>
        <v>1.6</v>
      </c>
      <c r="D19" s="189">
        <v>1.6</v>
      </c>
      <c r="E19" s="189"/>
      <c r="F19" s="189"/>
      <c r="G19" s="189"/>
      <c r="H19" s="107" t="s">
        <v>290</v>
      </c>
      <c r="I19" s="189">
        <f t="shared" si="2"/>
        <v>4</v>
      </c>
      <c r="J19" s="189"/>
      <c r="K19" s="189">
        <v>4</v>
      </c>
      <c r="L19" s="189"/>
      <c r="M19" s="189"/>
      <c r="N19" s="189"/>
      <c r="O19" s="107"/>
      <c r="P19" s="107"/>
    </row>
    <row r="20" spans="1:16" s="188" customFormat="1" ht="12.75">
      <c r="A20" s="193" t="s">
        <v>45</v>
      </c>
      <c r="B20" s="278" t="s">
        <v>43</v>
      </c>
      <c r="C20" s="195">
        <f>SUM(C21:C31)</f>
        <v>34.027</v>
      </c>
      <c r="D20" s="195">
        <f aca="true" t="shared" si="3" ref="D20:N20">SUM(D21:D31)</f>
        <v>33.92</v>
      </c>
      <c r="E20" s="195">
        <f t="shared" si="3"/>
        <v>0</v>
      </c>
      <c r="F20" s="195">
        <f t="shared" si="3"/>
        <v>0</v>
      </c>
      <c r="G20" s="195">
        <f t="shared" si="3"/>
        <v>0.10700000000000001</v>
      </c>
      <c r="H20" s="195"/>
      <c r="I20" s="195">
        <f>SUM(I21:I31)</f>
        <v>59.45199999999999</v>
      </c>
      <c r="J20" s="195">
        <f t="shared" si="3"/>
        <v>0</v>
      </c>
      <c r="K20" s="195">
        <f t="shared" si="3"/>
        <v>0</v>
      </c>
      <c r="L20" s="195">
        <f t="shared" si="3"/>
        <v>7.452</v>
      </c>
      <c r="M20" s="195">
        <f t="shared" si="3"/>
        <v>6.5</v>
      </c>
      <c r="N20" s="195">
        <f t="shared" si="3"/>
        <v>45.5</v>
      </c>
      <c r="O20" s="107"/>
      <c r="P20" s="107"/>
    </row>
    <row r="21" spans="1:17" s="330" customFormat="1" ht="33.75" customHeight="1">
      <c r="A21" s="107">
        <v>11</v>
      </c>
      <c r="B21" s="91" t="s">
        <v>414</v>
      </c>
      <c r="C21" s="189">
        <f>SUM(D21:G21)</f>
        <v>3.1</v>
      </c>
      <c r="D21" s="189">
        <v>3.1</v>
      </c>
      <c r="E21" s="189"/>
      <c r="F21" s="189"/>
      <c r="G21" s="189"/>
      <c r="H21" s="189" t="s">
        <v>418</v>
      </c>
      <c r="I21" s="189">
        <f t="shared" si="2"/>
        <v>45.5</v>
      </c>
      <c r="J21" s="189"/>
      <c r="K21" s="189"/>
      <c r="L21" s="189"/>
      <c r="M21" s="189"/>
      <c r="N21" s="189">
        <v>45.5</v>
      </c>
      <c r="O21" s="107"/>
      <c r="P21" s="107"/>
      <c r="Q21" s="329"/>
    </row>
    <row r="22" spans="1:16" s="190" customFormat="1" ht="25.5">
      <c r="A22" s="107">
        <v>12</v>
      </c>
      <c r="B22" s="91" t="s">
        <v>291</v>
      </c>
      <c r="C22" s="189">
        <f aca="true" t="shared" si="4" ref="C22:C46">SUM(D22:G22)</f>
        <v>0.02</v>
      </c>
      <c r="D22" s="189"/>
      <c r="E22" s="189"/>
      <c r="F22" s="189"/>
      <c r="G22" s="189">
        <v>0.02</v>
      </c>
      <c r="H22" s="107" t="s">
        <v>292</v>
      </c>
      <c r="I22" s="189">
        <f t="shared" si="2"/>
        <v>0</v>
      </c>
      <c r="J22" s="189"/>
      <c r="K22" s="189"/>
      <c r="L22" s="189"/>
      <c r="M22" s="189"/>
      <c r="N22" s="189"/>
      <c r="O22" s="107" t="s">
        <v>293</v>
      </c>
      <c r="P22" s="107"/>
    </row>
    <row r="23" spans="1:16" ht="25.5">
      <c r="A23" s="107">
        <v>13</v>
      </c>
      <c r="B23" s="91" t="s">
        <v>294</v>
      </c>
      <c r="C23" s="189">
        <f t="shared" si="4"/>
        <v>0.067</v>
      </c>
      <c r="D23" s="189"/>
      <c r="E23" s="189"/>
      <c r="F23" s="189"/>
      <c r="G23" s="189">
        <v>0.067</v>
      </c>
      <c r="H23" s="107" t="s">
        <v>295</v>
      </c>
      <c r="I23" s="189">
        <f t="shared" si="2"/>
        <v>0</v>
      </c>
      <c r="J23" s="189"/>
      <c r="K23" s="189"/>
      <c r="L23" s="189"/>
      <c r="M23" s="189"/>
      <c r="N23" s="189"/>
      <c r="O23" s="107" t="s">
        <v>293</v>
      </c>
      <c r="P23" s="107"/>
    </row>
    <row r="24" spans="1:16" ht="25.5">
      <c r="A24" s="107">
        <v>14</v>
      </c>
      <c r="B24" s="91" t="s">
        <v>296</v>
      </c>
      <c r="C24" s="189">
        <f t="shared" si="4"/>
        <v>0.02</v>
      </c>
      <c r="D24" s="189"/>
      <c r="E24" s="189"/>
      <c r="F24" s="189"/>
      <c r="G24" s="189">
        <v>0.02</v>
      </c>
      <c r="H24" s="107" t="s">
        <v>297</v>
      </c>
      <c r="I24" s="189">
        <f t="shared" si="2"/>
        <v>0</v>
      </c>
      <c r="J24" s="189"/>
      <c r="K24" s="189"/>
      <c r="L24" s="189"/>
      <c r="M24" s="189"/>
      <c r="N24" s="189"/>
      <c r="O24" s="107" t="s">
        <v>293</v>
      </c>
      <c r="P24" s="107"/>
    </row>
    <row r="25" spans="1:16" ht="25.5">
      <c r="A25" s="107">
        <v>15</v>
      </c>
      <c r="B25" s="91" t="s">
        <v>298</v>
      </c>
      <c r="C25" s="189">
        <f t="shared" si="4"/>
        <v>0.12</v>
      </c>
      <c r="D25" s="189">
        <v>0.12</v>
      </c>
      <c r="E25" s="189"/>
      <c r="F25" s="189"/>
      <c r="G25" s="189"/>
      <c r="H25" s="107" t="s">
        <v>299</v>
      </c>
      <c r="I25" s="189">
        <f t="shared" si="2"/>
        <v>0.312</v>
      </c>
      <c r="J25" s="189"/>
      <c r="K25" s="189"/>
      <c r="L25" s="189">
        <v>0.312</v>
      </c>
      <c r="M25" s="189"/>
      <c r="N25" s="189"/>
      <c r="O25" s="107" t="s">
        <v>300</v>
      </c>
      <c r="P25" s="107"/>
    </row>
    <row r="26" spans="1:16" ht="25.5">
      <c r="A26" s="107">
        <v>16</v>
      </c>
      <c r="B26" s="91" t="s">
        <v>301</v>
      </c>
      <c r="C26" s="189">
        <f t="shared" si="4"/>
        <v>0.31</v>
      </c>
      <c r="D26" s="189">
        <v>0.31</v>
      </c>
      <c r="E26" s="189"/>
      <c r="F26" s="189"/>
      <c r="G26" s="189"/>
      <c r="H26" s="107" t="s">
        <v>302</v>
      </c>
      <c r="I26" s="189">
        <f t="shared" si="2"/>
        <v>0.806</v>
      </c>
      <c r="J26" s="189"/>
      <c r="K26" s="189"/>
      <c r="L26" s="189">
        <v>0.806</v>
      </c>
      <c r="M26" s="189"/>
      <c r="N26" s="189"/>
      <c r="O26" s="107" t="s">
        <v>300</v>
      </c>
      <c r="P26" s="107"/>
    </row>
    <row r="27" spans="1:16" ht="25.5">
      <c r="A27" s="107">
        <v>17</v>
      </c>
      <c r="B27" s="91" t="s">
        <v>301</v>
      </c>
      <c r="C27" s="189">
        <f t="shared" si="4"/>
        <v>0.59</v>
      </c>
      <c r="D27" s="189">
        <v>0.59</v>
      </c>
      <c r="E27" s="189"/>
      <c r="F27" s="189"/>
      <c r="G27" s="189"/>
      <c r="H27" s="107" t="s">
        <v>302</v>
      </c>
      <c r="I27" s="189">
        <f t="shared" si="2"/>
        <v>1.5339999999999998</v>
      </c>
      <c r="J27" s="189"/>
      <c r="K27" s="189"/>
      <c r="L27" s="189">
        <v>1.5339999999999998</v>
      </c>
      <c r="M27" s="189"/>
      <c r="N27" s="189"/>
      <c r="O27" s="107" t="s">
        <v>300</v>
      </c>
      <c r="P27" s="107"/>
    </row>
    <row r="28" spans="1:16" ht="127.5">
      <c r="A28" s="107">
        <v>18</v>
      </c>
      <c r="B28" s="91" t="s">
        <v>303</v>
      </c>
      <c r="C28" s="189">
        <f>SUM(D28:G28)</f>
        <v>4</v>
      </c>
      <c r="D28" s="189">
        <v>4</v>
      </c>
      <c r="E28" s="189"/>
      <c r="F28" s="189"/>
      <c r="G28" s="189"/>
      <c r="H28" s="107" t="s">
        <v>304</v>
      </c>
      <c r="I28" s="189">
        <f t="shared" si="2"/>
        <v>0</v>
      </c>
      <c r="J28" s="189"/>
      <c r="K28" s="189"/>
      <c r="L28" s="189" t="s">
        <v>305</v>
      </c>
      <c r="M28" s="189"/>
      <c r="N28" s="189"/>
      <c r="O28" s="107" t="s">
        <v>306</v>
      </c>
      <c r="P28" s="107"/>
    </row>
    <row r="29" spans="1:16" ht="51" customHeight="1">
      <c r="A29" s="107">
        <v>19</v>
      </c>
      <c r="B29" s="91" t="s">
        <v>307</v>
      </c>
      <c r="C29" s="189">
        <f t="shared" si="4"/>
        <v>20.6</v>
      </c>
      <c r="D29" s="189">
        <v>20.6</v>
      </c>
      <c r="E29" s="189"/>
      <c r="F29" s="189"/>
      <c r="G29" s="189"/>
      <c r="H29" s="107" t="s">
        <v>290</v>
      </c>
      <c r="I29" s="189">
        <f t="shared" si="2"/>
        <v>4.8</v>
      </c>
      <c r="J29" s="189"/>
      <c r="K29" s="189"/>
      <c r="L29" s="189">
        <v>4.8</v>
      </c>
      <c r="M29" s="189"/>
      <c r="N29" s="189"/>
      <c r="O29" s="107" t="s">
        <v>308</v>
      </c>
      <c r="P29" s="107"/>
    </row>
    <row r="30" spans="1:16" ht="51">
      <c r="A30" s="107">
        <v>20</v>
      </c>
      <c r="B30" s="91" t="s">
        <v>309</v>
      </c>
      <c r="C30" s="189">
        <f t="shared" si="4"/>
        <v>4.2</v>
      </c>
      <c r="D30" s="189">
        <v>4.2</v>
      </c>
      <c r="E30" s="189"/>
      <c r="F30" s="189"/>
      <c r="G30" s="189"/>
      <c r="H30" s="107" t="s">
        <v>310</v>
      </c>
      <c r="I30" s="189">
        <f t="shared" si="2"/>
        <v>4.5</v>
      </c>
      <c r="J30" s="189"/>
      <c r="K30" s="189"/>
      <c r="L30" s="189"/>
      <c r="M30" s="189">
        <v>4.5</v>
      </c>
      <c r="N30" s="189"/>
      <c r="O30" s="107" t="s">
        <v>311</v>
      </c>
      <c r="P30" s="107"/>
    </row>
    <row r="31" spans="1:16" ht="51">
      <c r="A31" s="107">
        <v>21</v>
      </c>
      <c r="B31" s="91" t="s">
        <v>312</v>
      </c>
      <c r="C31" s="189">
        <f t="shared" si="4"/>
        <v>1</v>
      </c>
      <c r="D31" s="189">
        <v>1</v>
      </c>
      <c r="E31" s="189"/>
      <c r="F31" s="189"/>
      <c r="G31" s="189"/>
      <c r="H31" s="107" t="s">
        <v>313</v>
      </c>
      <c r="I31" s="189">
        <f t="shared" si="2"/>
        <v>2</v>
      </c>
      <c r="J31" s="189"/>
      <c r="K31" s="189"/>
      <c r="L31" s="189"/>
      <c r="M31" s="189">
        <v>2</v>
      </c>
      <c r="N31" s="189"/>
      <c r="O31" s="107" t="s">
        <v>314</v>
      </c>
      <c r="P31" s="107"/>
    </row>
    <row r="32" spans="1:16" ht="12.75">
      <c r="A32" s="193" t="s">
        <v>46</v>
      </c>
      <c r="B32" s="278" t="s">
        <v>315</v>
      </c>
      <c r="C32" s="195">
        <f>SUM(C33:C34)</f>
        <v>0.30000000000000004</v>
      </c>
      <c r="D32" s="195">
        <f>SUM(D33:D34)</f>
        <v>0.2</v>
      </c>
      <c r="E32" s="195">
        <f>SUM(E33:E34)</f>
        <v>0</v>
      </c>
      <c r="F32" s="195">
        <f>SUM(F33:F34)</f>
        <v>0</v>
      </c>
      <c r="G32" s="195">
        <f>SUM(G33:G34)</f>
        <v>0.1</v>
      </c>
      <c r="H32" s="195"/>
      <c r="I32" s="195">
        <f aca="true" t="shared" si="5" ref="I32:N32">SUM(I33:I34)</f>
        <v>2.4</v>
      </c>
      <c r="J32" s="195">
        <f t="shared" si="5"/>
        <v>0</v>
      </c>
      <c r="K32" s="195">
        <f t="shared" si="5"/>
        <v>0</v>
      </c>
      <c r="L32" s="195">
        <f t="shared" si="5"/>
        <v>2</v>
      </c>
      <c r="M32" s="195">
        <f t="shared" si="5"/>
        <v>0.4</v>
      </c>
      <c r="N32" s="195">
        <f t="shared" si="5"/>
        <v>0</v>
      </c>
      <c r="O32" s="107"/>
      <c r="P32" s="107"/>
    </row>
    <row r="33" spans="1:16" ht="25.5">
      <c r="A33" s="107">
        <v>22</v>
      </c>
      <c r="B33" s="91" t="s">
        <v>78</v>
      </c>
      <c r="C33" s="189">
        <f t="shared" si="4"/>
        <v>0.2</v>
      </c>
      <c r="D33" s="189">
        <v>0.2</v>
      </c>
      <c r="E33" s="189"/>
      <c r="F33" s="189"/>
      <c r="G33" s="189"/>
      <c r="H33" s="107" t="s">
        <v>316</v>
      </c>
      <c r="I33" s="189">
        <f t="shared" si="2"/>
        <v>0.4</v>
      </c>
      <c r="J33" s="189"/>
      <c r="K33" s="189"/>
      <c r="L33" s="189"/>
      <c r="M33" s="189">
        <v>0.4</v>
      </c>
      <c r="N33" s="189"/>
      <c r="O33" s="107" t="s">
        <v>317</v>
      </c>
      <c r="P33" s="107"/>
    </row>
    <row r="34" spans="1:16" ht="25.5">
      <c r="A34" s="107">
        <v>23</v>
      </c>
      <c r="B34" s="91" t="s">
        <v>318</v>
      </c>
      <c r="C34" s="189">
        <f t="shared" si="4"/>
        <v>0.1</v>
      </c>
      <c r="D34" s="189"/>
      <c r="E34" s="189"/>
      <c r="F34" s="189"/>
      <c r="G34" s="189">
        <v>0.1</v>
      </c>
      <c r="H34" s="107" t="s">
        <v>316</v>
      </c>
      <c r="I34" s="189">
        <f t="shared" si="2"/>
        <v>2</v>
      </c>
      <c r="J34" s="189"/>
      <c r="K34" s="189"/>
      <c r="L34" s="189">
        <v>2</v>
      </c>
      <c r="M34" s="189"/>
      <c r="N34" s="189"/>
      <c r="O34" s="107" t="s">
        <v>317</v>
      </c>
      <c r="P34" s="107"/>
    </row>
    <row r="35" spans="1:16" ht="12.75">
      <c r="A35" s="193" t="s">
        <v>48</v>
      </c>
      <c r="B35" s="278" t="s">
        <v>41</v>
      </c>
      <c r="C35" s="195">
        <f>SUM(C36:C37)</f>
        <v>1.17</v>
      </c>
      <c r="D35" s="195">
        <f aca="true" t="shared" si="6" ref="D35:N35">SUM(D36:D37)</f>
        <v>1.1</v>
      </c>
      <c r="E35" s="195">
        <f t="shared" si="6"/>
        <v>0</v>
      </c>
      <c r="F35" s="195">
        <f t="shared" si="6"/>
        <v>0</v>
      </c>
      <c r="G35" s="195">
        <f t="shared" si="6"/>
        <v>0.07</v>
      </c>
      <c r="H35" s="195"/>
      <c r="I35" s="195">
        <f t="shared" si="6"/>
        <v>3.5</v>
      </c>
      <c r="J35" s="195">
        <f t="shared" si="6"/>
        <v>0</v>
      </c>
      <c r="K35" s="195">
        <f t="shared" si="6"/>
        <v>0</v>
      </c>
      <c r="L35" s="195">
        <f t="shared" si="6"/>
        <v>1.5</v>
      </c>
      <c r="M35" s="195">
        <f t="shared" si="6"/>
        <v>2</v>
      </c>
      <c r="N35" s="195">
        <f t="shared" si="6"/>
        <v>0</v>
      </c>
      <c r="O35" s="107"/>
      <c r="P35" s="107"/>
    </row>
    <row r="36" spans="1:16" ht="38.25">
      <c r="A36" s="107">
        <v>24</v>
      </c>
      <c r="B36" s="91" t="s">
        <v>319</v>
      </c>
      <c r="C36" s="189">
        <f t="shared" si="4"/>
        <v>1</v>
      </c>
      <c r="D36" s="189">
        <v>1</v>
      </c>
      <c r="E36" s="189"/>
      <c r="F36" s="189"/>
      <c r="G36" s="189"/>
      <c r="H36" s="107" t="s">
        <v>320</v>
      </c>
      <c r="I36" s="189">
        <f t="shared" si="2"/>
        <v>2</v>
      </c>
      <c r="J36" s="189"/>
      <c r="K36" s="189"/>
      <c r="L36" s="189"/>
      <c r="M36" s="189">
        <v>2</v>
      </c>
      <c r="N36" s="189"/>
      <c r="O36" s="107" t="s">
        <v>321</v>
      </c>
      <c r="P36" s="107"/>
    </row>
    <row r="37" spans="1:16" ht="38.25">
      <c r="A37" s="107">
        <v>25</v>
      </c>
      <c r="B37" s="91" t="s">
        <v>322</v>
      </c>
      <c r="C37" s="189">
        <f t="shared" si="4"/>
        <v>0.17</v>
      </c>
      <c r="D37" s="189">
        <v>0.1</v>
      </c>
      <c r="E37" s="189"/>
      <c r="F37" s="189"/>
      <c r="G37" s="189">
        <v>0.07</v>
      </c>
      <c r="H37" s="107" t="s">
        <v>323</v>
      </c>
      <c r="I37" s="189">
        <f t="shared" si="2"/>
        <v>1.5</v>
      </c>
      <c r="J37" s="189"/>
      <c r="K37" s="189"/>
      <c r="L37" s="189">
        <v>1.5</v>
      </c>
      <c r="M37" s="189"/>
      <c r="N37" s="189"/>
      <c r="O37" s="107" t="s">
        <v>324</v>
      </c>
      <c r="P37" s="107"/>
    </row>
    <row r="38" spans="1:16" ht="25.5">
      <c r="A38" s="193" t="s">
        <v>50</v>
      </c>
      <c r="B38" s="278" t="s">
        <v>325</v>
      </c>
      <c r="C38" s="195">
        <f>SUM(C39:C42)</f>
        <v>7.7</v>
      </c>
      <c r="D38" s="195">
        <f>SUM(D39:D42)</f>
        <v>6.92</v>
      </c>
      <c r="E38" s="195">
        <f>SUM(E39:E42)</f>
        <v>0</v>
      </c>
      <c r="F38" s="195">
        <f>SUM(F39:F42)</f>
        <v>0</v>
      </c>
      <c r="G38" s="195">
        <f>SUM(G39:G42)</f>
        <v>0.78</v>
      </c>
      <c r="H38" s="195"/>
      <c r="I38" s="195">
        <f aca="true" t="shared" si="7" ref="I38:N38">SUM(I39:I42)</f>
        <v>22.97</v>
      </c>
      <c r="J38" s="195">
        <f t="shared" si="7"/>
        <v>0</v>
      </c>
      <c r="K38" s="195">
        <f t="shared" si="7"/>
        <v>0</v>
      </c>
      <c r="L38" s="195">
        <f t="shared" si="7"/>
        <v>17.57</v>
      </c>
      <c r="M38" s="195">
        <f t="shared" si="7"/>
        <v>0.4</v>
      </c>
      <c r="N38" s="195">
        <f t="shared" si="7"/>
        <v>5</v>
      </c>
      <c r="O38" s="107"/>
      <c r="P38" s="107"/>
    </row>
    <row r="39" spans="1:16" ht="25.5">
      <c r="A39" s="107">
        <v>26</v>
      </c>
      <c r="B39" s="91" t="s">
        <v>419</v>
      </c>
      <c r="C39" s="189">
        <f t="shared" si="4"/>
        <v>0.77</v>
      </c>
      <c r="D39" s="189"/>
      <c r="E39" s="189"/>
      <c r="F39" s="189"/>
      <c r="G39" s="189">
        <v>0.77</v>
      </c>
      <c r="H39" s="107"/>
      <c r="I39" s="189">
        <f aca="true" t="shared" si="8" ref="I39:I46">SUM(J39:N39)</f>
        <v>5</v>
      </c>
      <c r="J39" s="189"/>
      <c r="K39" s="189"/>
      <c r="L39" s="189"/>
      <c r="M39" s="189"/>
      <c r="N39" s="189">
        <v>5</v>
      </c>
      <c r="O39" s="107"/>
      <c r="P39" s="107"/>
    </row>
    <row r="40" spans="1:16" ht="12.75">
      <c r="A40" s="107">
        <v>27</v>
      </c>
      <c r="B40" s="91" t="s">
        <v>326</v>
      </c>
      <c r="C40" s="189">
        <f t="shared" si="4"/>
        <v>0.59</v>
      </c>
      <c r="D40" s="189">
        <v>0.58</v>
      </c>
      <c r="E40" s="189"/>
      <c r="F40" s="189"/>
      <c r="G40" s="189">
        <v>0.01</v>
      </c>
      <c r="H40" s="107" t="s">
        <v>327</v>
      </c>
      <c r="I40" s="189">
        <f t="shared" si="8"/>
        <v>1.77</v>
      </c>
      <c r="J40" s="189"/>
      <c r="K40" s="189"/>
      <c r="L40" s="189">
        <v>1.77</v>
      </c>
      <c r="M40" s="189"/>
      <c r="N40" s="189"/>
      <c r="O40" s="107"/>
      <c r="P40" s="107"/>
    </row>
    <row r="41" spans="1:16" ht="25.5">
      <c r="A41" s="107">
        <v>28</v>
      </c>
      <c r="B41" s="91" t="s">
        <v>328</v>
      </c>
      <c r="C41" s="189">
        <f t="shared" si="4"/>
        <v>0.02</v>
      </c>
      <c r="D41" s="189">
        <v>0.02</v>
      </c>
      <c r="E41" s="189"/>
      <c r="F41" s="189"/>
      <c r="G41" s="189"/>
      <c r="H41" s="107" t="s">
        <v>329</v>
      </c>
      <c r="I41" s="189">
        <f t="shared" si="8"/>
        <v>0.4</v>
      </c>
      <c r="J41" s="189"/>
      <c r="K41" s="189"/>
      <c r="L41" s="189"/>
      <c r="M41" s="189">
        <v>0.4</v>
      </c>
      <c r="N41" s="189"/>
      <c r="O41" s="107" t="s">
        <v>317</v>
      </c>
      <c r="P41" s="107"/>
    </row>
    <row r="42" spans="1:16" ht="25.5">
      <c r="A42" s="107">
        <v>29</v>
      </c>
      <c r="B42" s="91" t="s">
        <v>330</v>
      </c>
      <c r="C42" s="189">
        <f t="shared" si="4"/>
        <v>6.32</v>
      </c>
      <c r="D42" s="189">
        <v>6.32</v>
      </c>
      <c r="E42" s="189"/>
      <c r="F42" s="189"/>
      <c r="G42" s="189"/>
      <c r="H42" s="107" t="s">
        <v>331</v>
      </c>
      <c r="I42" s="189">
        <f t="shared" si="8"/>
        <v>15.8</v>
      </c>
      <c r="J42" s="189"/>
      <c r="K42" s="189"/>
      <c r="L42" s="189">
        <v>15.8</v>
      </c>
      <c r="M42" s="189"/>
      <c r="N42" s="189"/>
      <c r="O42" s="107"/>
      <c r="P42" s="107"/>
    </row>
    <row r="43" spans="1:16" ht="12.75">
      <c r="A43" s="193" t="s">
        <v>51</v>
      </c>
      <c r="B43" s="278" t="s">
        <v>332</v>
      </c>
      <c r="C43" s="195">
        <f>SUM(C44:C44)</f>
        <v>2.3</v>
      </c>
      <c r="D43" s="195">
        <f>SUM(D44:D44)</f>
        <v>1</v>
      </c>
      <c r="E43" s="195">
        <f>SUM(E44:E44)</f>
        <v>0</v>
      </c>
      <c r="F43" s="195">
        <f>SUM(F44:F44)</f>
        <v>0</v>
      </c>
      <c r="G43" s="195">
        <f>SUM(G44:G44)</f>
        <v>1.3</v>
      </c>
      <c r="H43" s="195"/>
      <c r="I43" s="195">
        <f aca="true" t="shared" si="9" ref="I43:N43">SUM(I44:I44)</f>
        <v>2.6</v>
      </c>
      <c r="J43" s="195">
        <f t="shared" si="9"/>
        <v>0</v>
      </c>
      <c r="K43" s="195">
        <f t="shared" si="9"/>
        <v>2.6</v>
      </c>
      <c r="L43" s="195">
        <f t="shared" si="9"/>
        <v>0</v>
      </c>
      <c r="M43" s="195">
        <f t="shared" si="9"/>
        <v>0</v>
      </c>
      <c r="N43" s="195">
        <f t="shared" si="9"/>
        <v>0</v>
      </c>
      <c r="O43" s="107"/>
      <c r="P43" s="107"/>
    </row>
    <row r="44" spans="1:16" ht="25.5">
      <c r="A44" s="107">
        <v>30</v>
      </c>
      <c r="B44" s="91" t="s">
        <v>333</v>
      </c>
      <c r="C44" s="189">
        <f t="shared" si="4"/>
        <v>2.3</v>
      </c>
      <c r="D44" s="189">
        <v>1</v>
      </c>
      <c r="E44" s="189"/>
      <c r="F44" s="189"/>
      <c r="G44" s="189">
        <v>1.3</v>
      </c>
      <c r="H44" s="107" t="s">
        <v>334</v>
      </c>
      <c r="I44" s="189">
        <f t="shared" si="8"/>
        <v>2.6</v>
      </c>
      <c r="J44" s="189"/>
      <c r="K44" s="189">
        <v>2.6</v>
      </c>
      <c r="L44" s="189"/>
      <c r="M44" s="189"/>
      <c r="N44" s="189"/>
      <c r="O44" s="107" t="s">
        <v>335</v>
      </c>
      <c r="P44" s="107"/>
    </row>
    <row r="45" spans="1:16" ht="25.5">
      <c r="A45" s="193" t="s">
        <v>52</v>
      </c>
      <c r="B45" s="278" t="s">
        <v>336</v>
      </c>
      <c r="C45" s="195">
        <f>SUM(C46)</f>
        <v>0.1</v>
      </c>
      <c r="D45" s="195">
        <f aca="true" t="shared" si="10" ref="D45:N45">SUM(D46)</f>
        <v>0.1</v>
      </c>
      <c r="E45" s="195">
        <f t="shared" si="10"/>
        <v>0</v>
      </c>
      <c r="F45" s="195">
        <f t="shared" si="10"/>
        <v>0</v>
      </c>
      <c r="G45" s="195">
        <f t="shared" si="10"/>
        <v>0</v>
      </c>
      <c r="H45" s="195"/>
      <c r="I45" s="195">
        <f t="shared" si="10"/>
        <v>0.3</v>
      </c>
      <c r="J45" s="195">
        <f t="shared" si="10"/>
        <v>0.3</v>
      </c>
      <c r="K45" s="195">
        <f t="shared" si="10"/>
        <v>0</v>
      </c>
      <c r="L45" s="195">
        <f t="shared" si="10"/>
        <v>0</v>
      </c>
      <c r="M45" s="195">
        <f t="shared" si="10"/>
        <v>0</v>
      </c>
      <c r="N45" s="195">
        <f t="shared" si="10"/>
        <v>0</v>
      </c>
      <c r="O45" s="107"/>
      <c r="P45" s="107"/>
    </row>
    <row r="46" spans="1:16" ht="140.25">
      <c r="A46" s="107">
        <v>31</v>
      </c>
      <c r="B46" s="97" t="s">
        <v>337</v>
      </c>
      <c r="C46" s="189">
        <f t="shared" si="4"/>
        <v>0.1</v>
      </c>
      <c r="D46" s="189">
        <v>0.1</v>
      </c>
      <c r="E46" s="189"/>
      <c r="F46" s="189"/>
      <c r="G46" s="189"/>
      <c r="H46" s="107" t="s">
        <v>338</v>
      </c>
      <c r="I46" s="189">
        <f t="shared" si="8"/>
        <v>0.3</v>
      </c>
      <c r="J46" s="189">
        <v>0.3</v>
      </c>
      <c r="K46" s="189"/>
      <c r="L46" s="189"/>
      <c r="M46" s="189"/>
      <c r="N46" s="189"/>
      <c r="O46" s="107" t="s">
        <v>339</v>
      </c>
      <c r="P46" s="107"/>
    </row>
    <row r="47" spans="1:16" ht="12.75">
      <c r="A47" s="341"/>
      <c r="B47" s="85" t="s">
        <v>5</v>
      </c>
      <c r="C47" s="195">
        <f>C45+C43+C38+C35+C32+C20+C9</f>
        <v>62.037000000000006</v>
      </c>
      <c r="D47" s="195">
        <f aca="true" t="shared" si="11" ref="D47:N47">D45+D43+D38+D35+D32+D20+D9</f>
        <v>57.5</v>
      </c>
      <c r="E47" s="195">
        <f t="shared" si="11"/>
        <v>0</v>
      </c>
      <c r="F47" s="195">
        <f t="shared" si="11"/>
        <v>0</v>
      </c>
      <c r="G47" s="195">
        <f t="shared" si="11"/>
        <v>4.537</v>
      </c>
      <c r="H47" s="195"/>
      <c r="I47" s="195">
        <f t="shared" si="11"/>
        <v>165.87199999999999</v>
      </c>
      <c r="J47" s="195">
        <f t="shared" si="11"/>
        <v>0.3</v>
      </c>
      <c r="K47" s="195">
        <f t="shared" si="11"/>
        <v>71.69999999999999</v>
      </c>
      <c r="L47" s="195">
        <f t="shared" si="11"/>
        <v>31.772</v>
      </c>
      <c r="M47" s="195">
        <f t="shared" si="11"/>
        <v>11.600000000000001</v>
      </c>
      <c r="N47" s="195">
        <f t="shared" si="11"/>
        <v>50.5</v>
      </c>
      <c r="O47" s="342"/>
      <c r="P47" s="343"/>
    </row>
    <row r="48" spans="11:16" ht="12.75">
      <c r="K48" s="386" t="s">
        <v>437</v>
      </c>
      <c r="L48" s="386"/>
      <c r="M48" s="386"/>
      <c r="N48" s="386"/>
      <c r="O48" s="386"/>
      <c r="P48" s="386"/>
    </row>
    <row r="49" spans="11:16" ht="12.75">
      <c r="K49" s="386"/>
      <c r="L49" s="386"/>
      <c r="M49" s="386"/>
      <c r="N49" s="386"/>
      <c r="O49" s="386"/>
      <c r="P49" s="386"/>
    </row>
  </sheetData>
  <sheetProtection/>
  <mergeCells count="14">
    <mergeCell ref="D6:G6"/>
    <mergeCell ref="H6:H7"/>
    <mergeCell ref="I6:I7"/>
    <mergeCell ref="J6:N6"/>
    <mergeCell ref="A1:O1"/>
    <mergeCell ref="A2:O2"/>
    <mergeCell ref="O6:O7"/>
    <mergeCell ref="B4:P4"/>
    <mergeCell ref="K48:P49"/>
    <mergeCell ref="P6:P7"/>
    <mergeCell ref="A6:A7"/>
    <mergeCell ref="A3:O3"/>
    <mergeCell ref="B6:B7"/>
    <mergeCell ref="C6:C7"/>
  </mergeCells>
  <printOptions/>
  <pageMargins left="0.4330708661417323" right="0.2362204724409449" top="0.4724409448818898" bottom="0.35433070866141736" header="0.1968503937007874" footer="0.31496062992125984"/>
  <pageSetup horizontalDpi="600" verticalDpi="600" orientation="landscape" paperSize="9" r:id="rId2"/>
  <headerFooter>
    <oddFooter>&amp;R&amp;P</oddFooter>
  </headerFooter>
  <drawing r:id="rId1"/>
</worksheet>
</file>

<file path=xl/worksheets/sheet3.xml><?xml version="1.0" encoding="utf-8"?>
<worksheet xmlns="http://schemas.openxmlformats.org/spreadsheetml/2006/main" xmlns:r="http://schemas.openxmlformats.org/officeDocument/2006/relationships">
  <dimension ref="A1:Q36"/>
  <sheetViews>
    <sheetView zoomScale="130" zoomScaleNormal="130" zoomScalePageLayoutView="0" workbookViewId="0" topLeftCell="A17">
      <selection activeCell="C22" sqref="C22"/>
    </sheetView>
  </sheetViews>
  <sheetFormatPr defaultColWidth="7.8515625" defaultRowHeight="12.75"/>
  <cols>
    <col min="1" max="1" width="3.7109375" style="51" customWidth="1"/>
    <col min="2" max="2" width="24.421875" style="51" customWidth="1"/>
    <col min="3" max="3" width="6.28125" style="51" customWidth="1"/>
    <col min="4" max="4" width="5.8515625" style="51" customWidth="1"/>
    <col min="5" max="5" width="5.140625" style="51" customWidth="1"/>
    <col min="6" max="6" width="5.00390625" style="51" customWidth="1"/>
    <col min="7" max="7" width="6.140625" style="51" customWidth="1"/>
    <col min="8" max="8" width="20.8515625" style="51" customWidth="1"/>
    <col min="9" max="9" width="8.00390625" style="51" customWidth="1"/>
    <col min="10" max="10" width="6.00390625" style="51" customWidth="1"/>
    <col min="11" max="11" width="5.8515625" style="51" customWidth="1"/>
    <col min="12" max="12" width="6.57421875" style="51" customWidth="1"/>
    <col min="13" max="13" width="5.7109375" style="51" customWidth="1"/>
    <col min="14" max="14" width="6.57421875" style="51" customWidth="1"/>
    <col min="15" max="15" width="20.8515625" style="51" customWidth="1"/>
    <col min="16" max="16" width="5.28125" style="51" customWidth="1"/>
    <col min="17" max="17" width="7.8515625" style="54" customWidth="1"/>
    <col min="18" max="16384" width="7.8515625" style="51" customWidth="1"/>
  </cols>
  <sheetData>
    <row r="1" spans="1:15" ht="15.75">
      <c r="A1" s="382" t="s">
        <v>424</v>
      </c>
      <c r="B1" s="384"/>
      <c r="C1" s="384"/>
      <c r="D1" s="384"/>
      <c r="E1" s="384"/>
      <c r="F1" s="384"/>
      <c r="G1" s="384"/>
      <c r="H1" s="384"/>
      <c r="I1" s="384"/>
      <c r="J1" s="384"/>
      <c r="K1" s="384"/>
      <c r="L1" s="384"/>
      <c r="M1" s="384"/>
      <c r="N1" s="384"/>
      <c r="O1" s="384"/>
    </row>
    <row r="2" spans="1:15" ht="18" customHeight="1">
      <c r="A2" s="382" t="s">
        <v>114</v>
      </c>
      <c r="B2" s="382"/>
      <c r="C2" s="382"/>
      <c r="D2" s="382"/>
      <c r="E2" s="382"/>
      <c r="F2" s="382"/>
      <c r="G2" s="382"/>
      <c r="H2" s="382"/>
      <c r="I2" s="382"/>
      <c r="J2" s="382"/>
      <c r="K2" s="382"/>
      <c r="L2" s="382"/>
      <c r="M2" s="382"/>
      <c r="N2" s="382"/>
      <c r="O2" s="382"/>
    </row>
    <row r="3" spans="1:15" ht="15" customHeight="1">
      <c r="A3" s="385" t="s">
        <v>436</v>
      </c>
      <c r="B3" s="385"/>
      <c r="C3" s="385"/>
      <c r="D3" s="385"/>
      <c r="E3" s="385"/>
      <c r="F3" s="385"/>
      <c r="G3" s="385"/>
      <c r="H3" s="385"/>
      <c r="I3" s="385"/>
      <c r="J3" s="385"/>
      <c r="K3" s="385"/>
      <c r="L3" s="385"/>
      <c r="M3" s="385"/>
      <c r="N3" s="385"/>
      <c r="O3" s="385"/>
    </row>
    <row r="4" spans="1:15" s="34" customFormat="1" ht="3" customHeight="1" hidden="1" thickBot="1" thickTop="1">
      <c r="A4" s="382"/>
      <c r="B4" s="382"/>
      <c r="C4" s="382"/>
      <c r="D4" s="382"/>
      <c r="E4" s="382"/>
      <c r="F4" s="382"/>
      <c r="G4" s="382"/>
      <c r="H4" s="382"/>
      <c r="I4" s="382"/>
      <c r="J4" s="382"/>
      <c r="K4" s="382"/>
      <c r="L4" s="382"/>
      <c r="M4" s="382"/>
      <c r="N4" s="382"/>
      <c r="O4" s="382"/>
    </row>
    <row r="5" spans="1:15" s="34" customFormat="1" ht="26.25" customHeight="1">
      <c r="A5" s="9"/>
      <c r="B5" s="9"/>
      <c r="C5" s="9"/>
      <c r="D5" s="9"/>
      <c r="E5" s="9"/>
      <c r="F5" s="9"/>
      <c r="G5" s="9"/>
      <c r="H5" s="9"/>
      <c r="I5" s="9"/>
      <c r="J5" s="9"/>
      <c r="K5" s="9"/>
      <c r="L5" s="9"/>
      <c r="M5" s="9"/>
      <c r="N5" s="9"/>
      <c r="O5" s="9"/>
    </row>
    <row r="6" spans="1:17" ht="26.25" customHeight="1">
      <c r="A6" s="389" t="s">
        <v>0</v>
      </c>
      <c r="B6" s="388" t="s">
        <v>10</v>
      </c>
      <c r="C6" s="388" t="s">
        <v>13</v>
      </c>
      <c r="D6" s="388" t="s">
        <v>125</v>
      </c>
      <c r="E6" s="388"/>
      <c r="F6" s="388"/>
      <c r="G6" s="388"/>
      <c r="H6" s="388" t="s">
        <v>340</v>
      </c>
      <c r="I6" s="388" t="s">
        <v>32</v>
      </c>
      <c r="J6" s="388" t="s">
        <v>341</v>
      </c>
      <c r="K6" s="388"/>
      <c r="L6" s="388"/>
      <c r="M6" s="388"/>
      <c r="N6" s="388"/>
      <c r="O6" s="388" t="s">
        <v>134</v>
      </c>
      <c r="P6" s="388" t="s">
        <v>4</v>
      </c>
      <c r="Q6" s="50"/>
    </row>
    <row r="7" spans="1:17" ht="94.5" customHeight="1">
      <c r="A7" s="389"/>
      <c r="B7" s="388"/>
      <c r="C7" s="388"/>
      <c r="D7" s="86" t="s">
        <v>2</v>
      </c>
      <c r="E7" s="86" t="s">
        <v>1</v>
      </c>
      <c r="F7" s="86" t="s">
        <v>129</v>
      </c>
      <c r="G7" s="86" t="s">
        <v>3</v>
      </c>
      <c r="H7" s="388"/>
      <c r="I7" s="388"/>
      <c r="J7" s="86" t="s">
        <v>6</v>
      </c>
      <c r="K7" s="86" t="s">
        <v>7</v>
      </c>
      <c r="L7" s="86" t="s">
        <v>44</v>
      </c>
      <c r="M7" s="86" t="s">
        <v>342</v>
      </c>
      <c r="N7" s="86" t="s">
        <v>11</v>
      </c>
      <c r="O7" s="388"/>
      <c r="P7" s="388"/>
      <c r="Q7" s="50"/>
    </row>
    <row r="8" spans="1:17" s="211" customFormat="1" ht="31.5" customHeight="1">
      <c r="A8" s="151">
        <v>-1</v>
      </c>
      <c r="B8" s="151">
        <v>-2</v>
      </c>
      <c r="C8" s="151" t="s">
        <v>15</v>
      </c>
      <c r="D8" s="151">
        <v>-4</v>
      </c>
      <c r="E8" s="151">
        <v>-5</v>
      </c>
      <c r="F8" s="151">
        <v>-6</v>
      </c>
      <c r="G8" s="151">
        <v>-7</v>
      </c>
      <c r="H8" s="151">
        <v>-8</v>
      </c>
      <c r="I8" s="151" t="s">
        <v>16</v>
      </c>
      <c r="J8" s="151">
        <v>-10</v>
      </c>
      <c r="K8" s="151">
        <v>-11</v>
      </c>
      <c r="L8" s="151">
        <v>-12</v>
      </c>
      <c r="M8" s="151">
        <v>-13</v>
      </c>
      <c r="N8" s="151">
        <v>-14</v>
      </c>
      <c r="O8" s="151">
        <v>-15</v>
      </c>
      <c r="P8" s="151">
        <v>-16</v>
      </c>
      <c r="Q8" s="210"/>
    </row>
    <row r="9" spans="1:17" s="234" customFormat="1" ht="31.5" customHeight="1">
      <c r="A9" s="232" t="s">
        <v>42</v>
      </c>
      <c r="B9" s="231" t="s">
        <v>43</v>
      </c>
      <c r="C9" s="245">
        <f>SUM(C10:C14)</f>
        <v>7.9</v>
      </c>
      <c r="D9" s="245">
        <f>SUM(D10:D14)</f>
        <v>7.38</v>
      </c>
      <c r="E9" s="245">
        <f>SUM(E10:E14)</f>
        <v>0</v>
      </c>
      <c r="F9" s="245">
        <f>SUM(F10:F14)</f>
        <v>0</v>
      </c>
      <c r="G9" s="245">
        <f>SUM(G10:G14)</f>
        <v>0.52</v>
      </c>
      <c r="H9" s="245"/>
      <c r="I9" s="245">
        <f aca="true" t="shared" si="0" ref="I9:N9">SUM(I10:I14)</f>
        <v>16.1</v>
      </c>
      <c r="J9" s="245">
        <f t="shared" si="0"/>
        <v>0</v>
      </c>
      <c r="K9" s="245">
        <f t="shared" si="0"/>
        <v>0</v>
      </c>
      <c r="L9" s="245">
        <f t="shared" si="0"/>
        <v>12.1</v>
      </c>
      <c r="M9" s="245">
        <f t="shared" si="0"/>
        <v>4</v>
      </c>
      <c r="N9" s="245">
        <f t="shared" si="0"/>
        <v>0</v>
      </c>
      <c r="O9" s="232"/>
      <c r="P9" s="232"/>
      <c r="Q9" s="233"/>
    </row>
    <row r="10" spans="1:17" s="198" customFormat="1" ht="63" customHeight="1">
      <c r="A10" s="344">
        <v>1</v>
      </c>
      <c r="B10" s="196" t="s">
        <v>343</v>
      </c>
      <c r="C10" s="212">
        <f>SUM(D10:G10)</f>
        <v>2.8</v>
      </c>
      <c r="D10" s="212">
        <v>2.28</v>
      </c>
      <c r="E10" s="212"/>
      <c r="F10" s="152"/>
      <c r="G10" s="212">
        <v>0.52</v>
      </c>
      <c r="H10" s="152" t="s">
        <v>344</v>
      </c>
      <c r="I10" s="217">
        <v>5.8</v>
      </c>
      <c r="J10" s="218"/>
      <c r="K10" s="219"/>
      <c r="L10" s="220">
        <v>5.8</v>
      </c>
      <c r="M10" s="221"/>
      <c r="N10" s="222"/>
      <c r="O10" s="246" t="s">
        <v>345</v>
      </c>
      <c r="P10" s="345"/>
      <c r="Q10" s="197"/>
    </row>
    <row r="11" spans="1:17" s="200" customFormat="1" ht="63" customHeight="1">
      <c r="A11" s="344">
        <v>2</v>
      </c>
      <c r="B11" s="196" t="s">
        <v>346</v>
      </c>
      <c r="C11" s="212">
        <f>SUM(D11:G11)</f>
        <v>2.1</v>
      </c>
      <c r="D11" s="213">
        <v>2.1</v>
      </c>
      <c r="E11" s="213"/>
      <c r="F11" s="214"/>
      <c r="G11" s="212"/>
      <c r="H11" s="152" t="s">
        <v>347</v>
      </c>
      <c r="I11" s="217">
        <v>4.3</v>
      </c>
      <c r="J11" s="223"/>
      <c r="K11" s="224"/>
      <c r="L11" s="220">
        <v>4.3</v>
      </c>
      <c r="M11" s="225"/>
      <c r="N11" s="226"/>
      <c r="O11" s="247" t="s">
        <v>348</v>
      </c>
      <c r="P11" s="345"/>
      <c r="Q11" s="199"/>
    </row>
    <row r="12" spans="1:17" s="200" customFormat="1" ht="63" customHeight="1">
      <c r="A12" s="344">
        <v>3</v>
      </c>
      <c r="B12" s="196" t="s">
        <v>349</v>
      </c>
      <c r="C12" s="213">
        <v>1</v>
      </c>
      <c r="D12" s="212">
        <v>1</v>
      </c>
      <c r="E12" s="152"/>
      <c r="F12" s="152"/>
      <c r="G12" s="152"/>
      <c r="H12" s="152" t="s">
        <v>350</v>
      </c>
      <c r="I12" s="217">
        <v>2</v>
      </c>
      <c r="J12" s="218"/>
      <c r="K12" s="219"/>
      <c r="L12" s="220">
        <v>2</v>
      </c>
      <c r="M12" s="217"/>
      <c r="N12" s="226"/>
      <c r="O12" s="134" t="s">
        <v>351</v>
      </c>
      <c r="P12" s="345"/>
      <c r="Q12" s="199"/>
    </row>
    <row r="13" spans="1:17" s="202" customFormat="1" ht="63" customHeight="1">
      <c r="A13" s="344">
        <v>4</v>
      </c>
      <c r="B13" s="196" t="s">
        <v>352</v>
      </c>
      <c r="C13" s="212">
        <v>0.7</v>
      </c>
      <c r="D13" s="213">
        <v>0.7</v>
      </c>
      <c r="E13" s="214"/>
      <c r="F13" s="214"/>
      <c r="G13" s="213"/>
      <c r="H13" s="152" t="s">
        <v>353</v>
      </c>
      <c r="I13" s="227">
        <v>1.4</v>
      </c>
      <c r="J13" s="228"/>
      <c r="K13" s="228"/>
      <c r="L13" s="228"/>
      <c r="M13" s="229">
        <v>1.4</v>
      </c>
      <c r="N13" s="228"/>
      <c r="O13" s="153" t="s">
        <v>354</v>
      </c>
      <c r="P13" s="159"/>
      <c r="Q13" s="201"/>
    </row>
    <row r="14" spans="1:17" s="200" customFormat="1" ht="63" customHeight="1">
      <c r="A14" s="344">
        <v>5</v>
      </c>
      <c r="B14" s="97" t="s">
        <v>355</v>
      </c>
      <c r="C14" s="212">
        <v>1.3</v>
      </c>
      <c r="D14" s="213">
        <v>1.3</v>
      </c>
      <c r="E14" s="214"/>
      <c r="F14" s="214"/>
      <c r="G14" s="213"/>
      <c r="H14" s="152" t="s">
        <v>356</v>
      </c>
      <c r="I14" s="227">
        <v>2.6</v>
      </c>
      <c r="J14" s="228"/>
      <c r="K14" s="228"/>
      <c r="L14" s="228"/>
      <c r="M14" s="229">
        <v>2.6</v>
      </c>
      <c r="N14" s="228"/>
      <c r="O14" s="153" t="s">
        <v>354</v>
      </c>
      <c r="P14" s="112"/>
      <c r="Q14" s="199"/>
    </row>
    <row r="15" spans="1:17" s="244" customFormat="1" ht="63" customHeight="1">
      <c r="A15" s="346" t="s">
        <v>45</v>
      </c>
      <c r="B15" s="242" t="s">
        <v>49</v>
      </c>
      <c r="C15" s="236">
        <f>SUM(C16:C18)</f>
        <v>0.41</v>
      </c>
      <c r="D15" s="236">
        <f>SUM(D16:D18)</f>
        <v>0</v>
      </c>
      <c r="E15" s="236">
        <f>SUM(E16:E18)</f>
        <v>0</v>
      </c>
      <c r="F15" s="236">
        <f>SUM(F16:F18)</f>
        <v>0</v>
      </c>
      <c r="G15" s="236">
        <f>SUM(G16:G18)</f>
        <v>0.41</v>
      </c>
      <c r="H15" s="236"/>
      <c r="I15" s="236">
        <f aca="true" t="shared" si="1" ref="I15:N15">SUM(I16:I18)</f>
        <v>3.2</v>
      </c>
      <c r="J15" s="236">
        <f t="shared" si="1"/>
        <v>0</v>
      </c>
      <c r="K15" s="236">
        <f t="shared" si="1"/>
        <v>0</v>
      </c>
      <c r="L15" s="236">
        <f t="shared" si="1"/>
        <v>1.3</v>
      </c>
      <c r="M15" s="236">
        <f t="shared" si="1"/>
        <v>1.9</v>
      </c>
      <c r="N15" s="236">
        <f t="shared" si="1"/>
        <v>0</v>
      </c>
      <c r="O15" s="248"/>
      <c r="P15" s="101"/>
      <c r="Q15" s="243"/>
    </row>
    <row r="16" spans="1:17" s="205" customFormat="1" ht="63" customHeight="1">
      <c r="A16" s="344">
        <v>6</v>
      </c>
      <c r="B16" s="97" t="s">
        <v>357</v>
      </c>
      <c r="C16" s="212">
        <v>0.2</v>
      </c>
      <c r="D16" s="213"/>
      <c r="E16" s="214"/>
      <c r="F16" s="214"/>
      <c r="G16" s="212">
        <v>0.2</v>
      </c>
      <c r="H16" s="203" t="s">
        <v>358</v>
      </c>
      <c r="I16" s="227">
        <v>1</v>
      </c>
      <c r="J16" s="228"/>
      <c r="K16" s="228"/>
      <c r="L16" s="228">
        <v>0.5</v>
      </c>
      <c r="M16" s="229">
        <v>0.5</v>
      </c>
      <c r="N16" s="228"/>
      <c r="O16" s="153"/>
      <c r="P16" s="112"/>
      <c r="Q16" s="204"/>
    </row>
    <row r="17" spans="1:17" s="205" customFormat="1" ht="63" customHeight="1">
      <c r="A17" s="344">
        <v>7</v>
      </c>
      <c r="B17" s="203" t="s">
        <v>359</v>
      </c>
      <c r="C17" s="215">
        <v>0.15</v>
      </c>
      <c r="D17" s="215"/>
      <c r="E17" s="216"/>
      <c r="F17" s="216"/>
      <c r="G17" s="215">
        <v>0.15</v>
      </c>
      <c r="H17" s="203" t="s">
        <v>360</v>
      </c>
      <c r="I17" s="227">
        <v>1.6</v>
      </c>
      <c r="J17" s="228"/>
      <c r="K17" s="228"/>
      <c r="L17" s="228">
        <v>0.8</v>
      </c>
      <c r="M17" s="229">
        <v>0.8</v>
      </c>
      <c r="N17" s="228"/>
      <c r="O17" s="153"/>
      <c r="P17" s="112"/>
      <c r="Q17" s="204"/>
    </row>
    <row r="18" spans="1:17" s="207" customFormat="1" ht="63" customHeight="1">
      <c r="A18" s="344">
        <v>8</v>
      </c>
      <c r="B18" s="196" t="s">
        <v>361</v>
      </c>
      <c r="C18" s="212">
        <v>0.06</v>
      </c>
      <c r="D18" s="212"/>
      <c r="E18" s="212"/>
      <c r="F18" s="212"/>
      <c r="G18" s="212">
        <v>0.06</v>
      </c>
      <c r="H18" s="203" t="s">
        <v>362</v>
      </c>
      <c r="I18" s="227">
        <v>0.6</v>
      </c>
      <c r="J18" s="228"/>
      <c r="K18" s="228"/>
      <c r="L18" s="228"/>
      <c r="M18" s="229">
        <v>0.6</v>
      </c>
      <c r="N18" s="230"/>
      <c r="O18" s="249"/>
      <c r="P18" s="347"/>
      <c r="Q18" s="206"/>
    </row>
    <row r="19" spans="1:17" s="241" customFormat="1" ht="63" customHeight="1">
      <c r="A19" s="346" t="s">
        <v>46</v>
      </c>
      <c r="B19" s="239" t="s">
        <v>53</v>
      </c>
      <c r="C19" s="236">
        <f>SUM(C20:C21)</f>
        <v>0.0166</v>
      </c>
      <c r="D19" s="236">
        <f>SUM(D20:D21)</f>
        <v>0.0166</v>
      </c>
      <c r="E19" s="236">
        <f>SUM(E20:E21)</f>
        <v>0</v>
      </c>
      <c r="F19" s="236">
        <f>SUM(F20:F21)</f>
        <v>0</v>
      </c>
      <c r="G19" s="236">
        <f>SUM(G20:G21)</f>
        <v>0</v>
      </c>
      <c r="H19" s="236"/>
      <c r="I19" s="236">
        <f aca="true" t="shared" si="2" ref="I19:N19">SUM(I20:I21)</f>
        <v>0.04</v>
      </c>
      <c r="J19" s="236">
        <f t="shared" si="2"/>
        <v>0</v>
      </c>
      <c r="K19" s="236">
        <f t="shared" si="2"/>
        <v>0</v>
      </c>
      <c r="L19" s="236">
        <f t="shared" si="2"/>
        <v>0</v>
      </c>
      <c r="M19" s="236">
        <f t="shared" si="2"/>
        <v>0.04</v>
      </c>
      <c r="N19" s="236">
        <f t="shared" si="2"/>
        <v>0</v>
      </c>
      <c r="O19" s="250"/>
      <c r="P19" s="348"/>
      <c r="Q19" s="240"/>
    </row>
    <row r="20" spans="1:17" s="205" customFormat="1" ht="63" customHeight="1">
      <c r="A20" s="344">
        <v>9</v>
      </c>
      <c r="B20" s="134" t="s">
        <v>363</v>
      </c>
      <c r="C20" s="212">
        <v>0.0086</v>
      </c>
      <c r="D20" s="212">
        <v>0.0086</v>
      </c>
      <c r="E20" s="212"/>
      <c r="F20" s="212"/>
      <c r="G20" s="212"/>
      <c r="H20" s="203" t="s">
        <v>364</v>
      </c>
      <c r="I20" s="227">
        <v>0.02</v>
      </c>
      <c r="J20" s="228"/>
      <c r="K20" s="228"/>
      <c r="L20" s="228"/>
      <c r="M20" s="227">
        <v>0.02</v>
      </c>
      <c r="N20" s="230"/>
      <c r="O20" s="251"/>
      <c r="P20" s="347"/>
      <c r="Q20" s="204"/>
    </row>
    <row r="21" spans="1:17" s="205" customFormat="1" ht="63" customHeight="1">
      <c r="A21" s="344">
        <v>10</v>
      </c>
      <c r="B21" s="134" t="s">
        <v>365</v>
      </c>
      <c r="C21" s="212">
        <v>0.008</v>
      </c>
      <c r="D21" s="212">
        <v>0.008</v>
      </c>
      <c r="E21" s="212"/>
      <c r="F21" s="212"/>
      <c r="G21" s="212"/>
      <c r="H21" s="203" t="s">
        <v>366</v>
      </c>
      <c r="I21" s="227">
        <v>0.02</v>
      </c>
      <c r="J21" s="228"/>
      <c r="K21" s="228"/>
      <c r="L21" s="228"/>
      <c r="M21" s="227">
        <v>0.02</v>
      </c>
      <c r="N21" s="230"/>
      <c r="O21" s="251"/>
      <c r="P21" s="347"/>
      <c r="Q21" s="204"/>
    </row>
    <row r="22" spans="1:17" s="238" customFormat="1" ht="63" customHeight="1">
      <c r="A22" s="346" t="s">
        <v>48</v>
      </c>
      <c r="B22" s="235" t="s">
        <v>80</v>
      </c>
      <c r="C22" s="236">
        <f>SUM(C23:C23)</f>
        <v>0.28</v>
      </c>
      <c r="D22" s="236">
        <f>SUM(D23:D23)</f>
        <v>0.09</v>
      </c>
      <c r="E22" s="236">
        <f>SUM(E23:E23)</f>
        <v>0</v>
      </c>
      <c r="F22" s="236">
        <f>SUM(F23:F23)</f>
        <v>0</v>
      </c>
      <c r="G22" s="236">
        <f>SUM(G23:G23)</f>
        <v>0.19</v>
      </c>
      <c r="H22" s="236"/>
      <c r="I22" s="236">
        <f aca="true" t="shared" si="3" ref="I22:N22">SUM(I23:I23)</f>
        <v>0.2</v>
      </c>
      <c r="J22" s="236">
        <f t="shared" si="3"/>
        <v>0.2</v>
      </c>
      <c r="K22" s="236">
        <f t="shared" si="3"/>
        <v>0</v>
      </c>
      <c r="L22" s="236">
        <f t="shared" si="3"/>
        <v>0</v>
      </c>
      <c r="M22" s="236">
        <f t="shared" si="3"/>
        <v>0</v>
      </c>
      <c r="N22" s="236">
        <f t="shared" si="3"/>
        <v>0</v>
      </c>
      <c r="O22" s="252"/>
      <c r="P22" s="348"/>
      <c r="Q22" s="237"/>
    </row>
    <row r="23" spans="1:17" s="207" customFormat="1" ht="63" customHeight="1">
      <c r="A23" s="344">
        <v>11</v>
      </c>
      <c r="B23" s="134" t="s">
        <v>367</v>
      </c>
      <c r="C23" s="212">
        <v>0.28</v>
      </c>
      <c r="D23" s="212">
        <v>0.09</v>
      </c>
      <c r="E23" s="212"/>
      <c r="F23" s="212"/>
      <c r="G23" s="212">
        <v>0.19</v>
      </c>
      <c r="H23" s="203" t="s">
        <v>368</v>
      </c>
      <c r="I23" s="227">
        <v>0.2</v>
      </c>
      <c r="J23" s="228">
        <v>0.2</v>
      </c>
      <c r="K23" s="228"/>
      <c r="L23" s="228"/>
      <c r="M23" s="227"/>
      <c r="N23" s="230"/>
      <c r="O23" s="251" t="s">
        <v>369</v>
      </c>
      <c r="P23" s="347"/>
      <c r="Q23" s="206"/>
    </row>
    <row r="24" spans="1:17" s="198" customFormat="1" ht="12.75">
      <c r="A24" s="349"/>
      <c r="B24" s="350" t="s">
        <v>5</v>
      </c>
      <c r="C24" s="351">
        <f>C9+C15+C19+C22</f>
        <v>8.6066</v>
      </c>
      <c r="D24" s="351">
        <f aca="true" t="shared" si="4" ref="D24:N24">D9+D15+D19+D22</f>
        <v>7.4866</v>
      </c>
      <c r="E24" s="351">
        <f t="shared" si="4"/>
        <v>0</v>
      </c>
      <c r="F24" s="351">
        <f t="shared" si="4"/>
        <v>0</v>
      </c>
      <c r="G24" s="351">
        <f t="shared" si="4"/>
        <v>1.1199999999999999</v>
      </c>
      <c r="H24" s="351"/>
      <c r="I24" s="351">
        <f t="shared" si="4"/>
        <v>19.54</v>
      </c>
      <c r="J24" s="351">
        <f t="shared" si="4"/>
        <v>0.2</v>
      </c>
      <c r="K24" s="351">
        <f t="shared" si="4"/>
        <v>0</v>
      </c>
      <c r="L24" s="351">
        <f t="shared" si="4"/>
        <v>13.4</v>
      </c>
      <c r="M24" s="351">
        <f t="shared" si="4"/>
        <v>5.94</v>
      </c>
      <c r="N24" s="351">
        <f t="shared" si="4"/>
        <v>0</v>
      </c>
      <c r="O24" s="352"/>
      <c r="P24" s="353"/>
      <c r="Q24" s="197"/>
    </row>
    <row r="25" spans="7:8" ht="12.75">
      <c r="G25" s="208"/>
      <c r="H25" s="208"/>
    </row>
    <row r="26" spans="7:15" ht="15.75">
      <c r="G26" s="208"/>
      <c r="H26" s="208"/>
      <c r="I26" s="209"/>
      <c r="J26" s="378" t="s">
        <v>437</v>
      </c>
      <c r="K26" s="378"/>
      <c r="L26" s="378"/>
      <c r="M26" s="378"/>
      <c r="N26" s="378"/>
      <c r="O26" s="378"/>
    </row>
    <row r="27" spans="1:17" ht="14.25">
      <c r="A27" s="49"/>
      <c r="B27" s="49"/>
      <c r="C27" s="49"/>
      <c r="D27" s="49"/>
      <c r="E27" s="49"/>
      <c r="F27" s="49"/>
      <c r="G27" s="49"/>
      <c r="H27" s="49"/>
      <c r="I27" s="49"/>
      <c r="J27" s="49"/>
      <c r="K27" s="49"/>
      <c r="L27" s="49"/>
      <c r="M27" s="49"/>
      <c r="N27" s="49"/>
      <c r="O27" s="49"/>
      <c r="P27" s="49"/>
      <c r="Q27" s="50"/>
    </row>
    <row r="28" spans="1:17" ht="14.25">
      <c r="A28" s="49"/>
      <c r="B28" s="49"/>
      <c r="C28" s="49"/>
      <c r="D28" s="49"/>
      <c r="E28" s="49"/>
      <c r="F28" s="49"/>
      <c r="G28" s="49"/>
      <c r="H28" s="49"/>
      <c r="I28" s="49"/>
      <c r="J28" s="49"/>
      <c r="K28" s="49"/>
      <c r="L28" s="49"/>
      <c r="M28" s="49"/>
      <c r="N28" s="49"/>
      <c r="O28" s="49"/>
      <c r="P28" s="49"/>
      <c r="Q28" s="50"/>
    </row>
    <row r="29" spans="1:17" ht="14.25">
      <c r="A29" s="49"/>
      <c r="B29" s="49"/>
      <c r="C29" s="49"/>
      <c r="D29" s="49"/>
      <c r="E29" s="49"/>
      <c r="F29" s="49"/>
      <c r="G29" s="49"/>
      <c r="H29" s="49"/>
      <c r="I29" s="49"/>
      <c r="J29" s="49"/>
      <c r="K29" s="49"/>
      <c r="L29" s="49"/>
      <c r="M29" s="49"/>
      <c r="N29" s="49"/>
      <c r="O29" s="49"/>
      <c r="P29" s="49"/>
      <c r="Q29" s="50"/>
    </row>
    <row r="30" spans="1:17" ht="14.25">
      <c r="A30" s="49"/>
      <c r="B30" s="49"/>
      <c r="C30" s="49"/>
      <c r="D30" s="49"/>
      <c r="E30" s="49"/>
      <c r="F30" s="49"/>
      <c r="G30" s="49"/>
      <c r="H30" s="49"/>
      <c r="I30" s="49"/>
      <c r="J30" s="49"/>
      <c r="K30" s="49"/>
      <c r="L30" s="49"/>
      <c r="M30" s="49"/>
      <c r="N30" s="49"/>
      <c r="O30" s="49"/>
      <c r="P30" s="49"/>
      <c r="Q30" s="50"/>
    </row>
    <row r="31" spans="1:17" ht="14.25">
      <c r="A31" s="49"/>
      <c r="B31" s="49"/>
      <c r="C31" s="49"/>
      <c r="D31" s="49"/>
      <c r="E31" s="49"/>
      <c r="F31" s="49"/>
      <c r="G31" s="49"/>
      <c r="H31" s="49"/>
      <c r="I31" s="49"/>
      <c r="J31" s="49"/>
      <c r="K31" s="49"/>
      <c r="L31" s="49"/>
      <c r="M31" s="49"/>
      <c r="N31" s="49"/>
      <c r="O31" s="49"/>
      <c r="P31" s="49"/>
      <c r="Q31" s="50"/>
    </row>
    <row r="32" spans="1:17" ht="14.25">
      <c r="A32" s="49"/>
      <c r="B32" s="49"/>
      <c r="C32" s="49"/>
      <c r="D32" s="49"/>
      <c r="E32" s="49"/>
      <c r="F32" s="49"/>
      <c r="G32" s="49"/>
      <c r="H32" s="49"/>
      <c r="I32" s="49"/>
      <c r="J32" s="49"/>
      <c r="K32" s="49"/>
      <c r="L32" s="49"/>
      <c r="M32" s="49"/>
      <c r="N32" s="49"/>
      <c r="O32" s="49"/>
      <c r="P32" s="49"/>
      <c r="Q32" s="50"/>
    </row>
    <row r="33" spans="1:17" ht="14.25">
      <c r="A33" s="49"/>
      <c r="B33" s="49"/>
      <c r="C33" s="49"/>
      <c r="D33" s="49"/>
      <c r="E33" s="49"/>
      <c r="F33" s="49"/>
      <c r="G33" s="49"/>
      <c r="H33" s="49"/>
      <c r="I33" s="49"/>
      <c r="J33" s="49"/>
      <c r="K33" s="49"/>
      <c r="L33" s="49"/>
      <c r="M33" s="49"/>
      <c r="N33" s="49"/>
      <c r="O33" s="49"/>
      <c r="P33" s="49"/>
      <c r="Q33" s="50"/>
    </row>
    <row r="34" spans="1:17" ht="14.25">
      <c r="A34" s="49"/>
      <c r="B34" s="49"/>
      <c r="C34" s="49"/>
      <c r="D34" s="49"/>
      <c r="E34" s="49"/>
      <c r="F34" s="49"/>
      <c r="G34" s="49"/>
      <c r="H34" s="49"/>
      <c r="I34" s="49"/>
      <c r="J34" s="49"/>
      <c r="K34" s="49"/>
      <c r="L34" s="49"/>
      <c r="M34" s="49"/>
      <c r="N34" s="49"/>
      <c r="O34" s="49"/>
      <c r="P34" s="49"/>
      <c r="Q34" s="50"/>
    </row>
    <row r="35" spans="1:17" ht="14.25">
      <c r="A35" s="49"/>
      <c r="B35" s="49"/>
      <c r="C35" s="49"/>
      <c r="D35" s="49"/>
      <c r="E35" s="49"/>
      <c r="F35" s="49"/>
      <c r="G35" s="49"/>
      <c r="H35" s="49"/>
      <c r="I35" s="49"/>
      <c r="J35" s="49"/>
      <c r="K35" s="49"/>
      <c r="L35" s="49"/>
      <c r="M35" s="49"/>
      <c r="N35" s="49"/>
      <c r="O35" s="49"/>
      <c r="P35" s="49"/>
      <c r="Q35" s="50"/>
    </row>
    <row r="36" spans="1:17" ht="14.25">
      <c r="A36" s="49"/>
      <c r="B36" s="49"/>
      <c r="C36" s="49"/>
      <c r="D36" s="49"/>
      <c r="E36" s="49"/>
      <c r="F36" s="49"/>
      <c r="G36" s="49"/>
      <c r="H36" s="49"/>
      <c r="I36" s="49"/>
      <c r="J36" s="49"/>
      <c r="K36" s="49"/>
      <c r="L36" s="49"/>
      <c r="M36" s="49"/>
      <c r="N36" s="49"/>
      <c r="O36" s="49"/>
      <c r="P36" s="49"/>
      <c r="Q36" s="50"/>
    </row>
  </sheetData>
  <sheetProtection/>
  <mergeCells count="14">
    <mergeCell ref="J26:O26"/>
    <mergeCell ref="A1:O1"/>
    <mergeCell ref="P6:P7"/>
    <mergeCell ref="A6:A7"/>
    <mergeCell ref="B6:B7"/>
    <mergeCell ref="A2:O2"/>
    <mergeCell ref="A3:O3"/>
    <mergeCell ref="H6:H7"/>
    <mergeCell ref="I6:I7"/>
    <mergeCell ref="J6:N6"/>
    <mergeCell ref="O6:O7"/>
    <mergeCell ref="A4:O4"/>
    <mergeCell ref="C6:C7"/>
    <mergeCell ref="D6:G6"/>
  </mergeCells>
  <printOptions/>
  <pageMargins left="0.4330708661417323" right="0.2755905511811024" top="0.5511811023622047" bottom="0.5511811023622047" header="0.4724409448818898" footer="0.4724409448818898"/>
  <pageSetup horizontalDpi="600" verticalDpi="600" orientation="landscape" paperSize="9" r:id="rId2"/>
  <headerFooter>
    <oddFooter>&amp;R&amp;P</oddFooter>
  </headerFooter>
  <drawing r:id="rId1"/>
</worksheet>
</file>

<file path=xl/worksheets/sheet4.xml><?xml version="1.0" encoding="utf-8"?>
<worksheet xmlns="http://schemas.openxmlformats.org/spreadsheetml/2006/main" xmlns:r="http://schemas.openxmlformats.org/officeDocument/2006/relationships">
  <dimension ref="A1:P12"/>
  <sheetViews>
    <sheetView zoomScale="130" zoomScaleNormal="130" zoomScalePageLayoutView="0" workbookViewId="0" topLeftCell="A1">
      <selection activeCell="D17" sqref="D17"/>
    </sheetView>
  </sheetViews>
  <sheetFormatPr defaultColWidth="9.140625" defaultRowHeight="12.75"/>
  <cols>
    <col min="1" max="1" width="4.140625" style="42" customWidth="1"/>
    <col min="2" max="2" width="32.28125" style="42" customWidth="1"/>
    <col min="3" max="3" width="7.421875" style="42" customWidth="1"/>
    <col min="4" max="4" width="5.00390625" style="42" customWidth="1"/>
    <col min="5" max="5" width="4.7109375" style="42" customWidth="1"/>
    <col min="6" max="6" width="5.28125" style="42" customWidth="1"/>
    <col min="7" max="7" width="6.140625" style="42" customWidth="1"/>
    <col min="8" max="8" width="11.00390625" style="42" customWidth="1"/>
    <col min="9" max="9" width="10.8515625" style="42" customWidth="1"/>
    <col min="10" max="10" width="6.00390625" style="42" customWidth="1"/>
    <col min="11" max="11" width="5.28125" style="42" customWidth="1"/>
    <col min="12" max="12" width="6.8515625" style="42" customWidth="1"/>
    <col min="13" max="13" width="7.57421875" style="42" customWidth="1"/>
    <col min="14" max="14" width="7.7109375" style="42" customWidth="1"/>
    <col min="15" max="15" width="14.00390625" style="42" customWidth="1"/>
    <col min="16" max="16" width="6.57421875" style="42" customWidth="1"/>
    <col min="17" max="16384" width="9.140625" style="42" customWidth="1"/>
  </cols>
  <sheetData>
    <row r="1" spans="1:16" ht="15.75">
      <c r="A1" s="382" t="s">
        <v>425</v>
      </c>
      <c r="B1" s="384"/>
      <c r="C1" s="384"/>
      <c r="D1" s="384"/>
      <c r="E1" s="384"/>
      <c r="F1" s="384"/>
      <c r="G1" s="384"/>
      <c r="H1" s="384"/>
      <c r="I1" s="384"/>
      <c r="J1" s="384"/>
      <c r="K1" s="384"/>
      <c r="L1" s="384"/>
      <c r="M1" s="384"/>
      <c r="N1" s="384"/>
      <c r="O1" s="384"/>
      <c r="P1" s="384"/>
    </row>
    <row r="2" spans="1:16" ht="15.75">
      <c r="A2" s="382" t="s">
        <v>115</v>
      </c>
      <c r="B2" s="382"/>
      <c r="C2" s="382"/>
      <c r="D2" s="382"/>
      <c r="E2" s="382"/>
      <c r="F2" s="382"/>
      <c r="G2" s="382"/>
      <c r="H2" s="382"/>
      <c r="I2" s="382"/>
      <c r="J2" s="382"/>
      <c r="K2" s="382"/>
      <c r="L2" s="382"/>
      <c r="M2" s="382"/>
      <c r="N2" s="382"/>
      <c r="O2" s="382"/>
      <c r="P2" s="382"/>
    </row>
    <row r="3" spans="1:16" ht="26.25" customHeight="1">
      <c r="A3" s="385" t="s">
        <v>435</v>
      </c>
      <c r="B3" s="385"/>
      <c r="C3" s="385"/>
      <c r="D3" s="385"/>
      <c r="E3" s="385"/>
      <c r="F3" s="385"/>
      <c r="G3" s="385"/>
      <c r="H3" s="385"/>
      <c r="I3" s="385"/>
      <c r="J3" s="385"/>
      <c r="K3" s="385"/>
      <c r="L3" s="385"/>
      <c r="M3" s="385"/>
      <c r="N3" s="385"/>
      <c r="O3" s="385"/>
      <c r="P3" s="385"/>
    </row>
    <row r="4" spans="1:16" ht="26.25" customHeight="1">
      <c r="A4" s="70"/>
      <c r="B4" s="70"/>
      <c r="C4" s="70"/>
      <c r="D4" s="70"/>
      <c r="E4" s="70"/>
      <c r="F4" s="70"/>
      <c r="G4" s="70"/>
      <c r="H4" s="70"/>
      <c r="I4" s="70"/>
      <c r="J4" s="70"/>
      <c r="K4" s="70"/>
      <c r="L4" s="70"/>
      <c r="M4" s="70"/>
      <c r="N4" s="70"/>
      <c r="O4" s="70"/>
      <c r="P4" s="70"/>
    </row>
    <row r="5" spans="1:16" s="254" customFormat="1" ht="29.25" customHeight="1">
      <c r="A5" s="391" t="s">
        <v>0</v>
      </c>
      <c r="B5" s="391" t="s">
        <v>10</v>
      </c>
      <c r="C5" s="391" t="s">
        <v>13</v>
      </c>
      <c r="D5" s="391" t="s">
        <v>34</v>
      </c>
      <c r="E5" s="391"/>
      <c r="F5" s="391"/>
      <c r="G5" s="391"/>
      <c r="H5" s="391" t="s">
        <v>89</v>
      </c>
      <c r="I5" s="391" t="s">
        <v>102</v>
      </c>
      <c r="J5" s="391" t="s">
        <v>35</v>
      </c>
      <c r="K5" s="391"/>
      <c r="L5" s="391"/>
      <c r="M5" s="391"/>
      <c r="N5" s="391"/>
      <c r="O5" s="388" t="s">
        <v>134</v>
      </c>
      <c r="P5" s="391" t="s">
        <v>4</v>
      </c>
    </row>
    <row r="6" spans="1:16" s="254" customFormat="1" ht="81.75" customHeight="1">
      <c r="A6" s="391"/>
      <c r="B6" s="391"/>
      <c r="C6" s="391"/>
      <c r="D6" s="253" t="s">
        <v>2</v>
      </c>
      <c r="E6" s="253" t="s">
        <v>1</v>
      </c>
      <c r="F6" s="253" t="s">
        <v>129</v>
      </c>
      <c r="G6" s="253" t="s">
        <v>3</v>
      </c>
      <c r="H6" s="391"/>
      <c r="I6" s="391"/>
      <c r="J6" s="253" t="s">
        <v>103</v>
      </c>
      <c r="K6" s="253" t="s">
        <v>104</v>
      </c>
      <c r="L6" s="253" t="s">
        <v>105</v>
      </c>
      <c r="M6" s="253" t="s">
        <v>106</v>
      </c>
      <c r="N6" s="253" t="s">
        <v>11</v>
      </c>
      <c r="O6" s="388"/>
      <c r="P6" s="391"/>
    </row>
    <row r="7" spans="1:16" s="155" customFormat="1" ht="21.75" customHeight="1">
      <c r="A7" s="151">
        <v>-1</v>
      </c>
      <c r="B7" s="151">
        <v>-2</v>
      </c>
      <c r="C7" s="151" t="s">
        <v>15</v>
      </c>
      <c r="D7" s="151">
        <v>-4</v>
      </c>
      <c r="E7" s="151">
        <v>-5</v>
      </c>
      <c r="F7" s="151">
        <v>-6</v>
      </c>
      <c r="G7" s="151">
        <v>-7</v>
      </c>
      <c r="H7" s="151">
        <v>-8</v>
      </c>
      <c r="I7" s="151" t="s">
        <v>16</v>
      </c>
      <c r="J7" s="151">
        <v>-10</v>
      </c>
      <c r="K7" s="151">
        <v>-11</v>
      </c>
      <c r="L7" s="151">
        <v>-12</v>
      </c>
      <c r="M7" s="151">
        <v>-13</v>
      </c>
      <c r="N7" s="151">
        <v>-14</v>
      </c>
      <c r="O7" s="151">
        <v>-15</v>
      </c>
      <c r="P7" s="151">
        <v>-16</v>
      </c>
    </row>
    <row r="8" spans="1:16" s="154" customFormat="1" ht="38.25">
      <c r="A8" s="257">
        <v>1</v>
      </c>
      <c r="B8" s="255" t="s">
        <v>370</v>
      </c>
      <c r="C8" s="258">
        <v>15.53</v>
      </c>
      <c r="D8" s="258">
        <v>4.58</v>
      </c>
      <c r="E8" s="258"/>
      <c r="F8" s="258"/>
      <c r="G8" s="258">
        <v>10.95</v>
      </c>
      <c r="H8" s="257" t="s">
        <v>107</v>
      </c>
      <c r="I8" s="258">
        <v>2.01</v>
      </c>
      <c r="J8" s="258">
        <v>0</v>
      </c>
      <c r="K8" s="258">
        <v>0</v>
      </c>
      <c r="L8" s="258">
        <v>0</v>
      </c>
      <c r="M8" s="258">
        <v>0</v>
      </c>
      <c r="N8" s="258">
        <v>2.01</v>
      </c>
      <c r="O8" s="256"/>
      <c r="P8" s="258"/>
    </row>
    <row r="9" spans="1:16" s="154" customFormat="1" ht="12.75">
      <c r="A9" s="354"/>
      <c r="B9" s="355" t="s">
        <v>5</v>
      </c>
      <c r="C9" s="356">
        <f>SUM(C8:C8)</f>
        <v>15.53</v>
      </c>
      <c r="D9" s="356">
        <f>SUM(D8:D8)</f>
        <v>4.58</v>
      </c>
      <c r="E9" s="356">
        <f>SUM(E8:E8)</f>
        <v>0</v>
      </c>
      <c r="F9" s="356">
        <f>SUM(F8:F8)</f>
        <v>0</v>
      </c>
      <c r="G9" s="356">
        <f>SUM(G8:G8)</f>
        <v>10.95</v>
      </c>
      <c r="H9" s="356"/>
      <c r="I9" s="356">
        <f aca="true" t="shared" si="0" ref="I9:N9">SUM(I8:I8)</f>
        <v>2.01</v>
      </c>
      <c r="J9" s="356">
        <f t="shared" si="0"/>
        <v>0</v>
      </c>
      <c r="K9" s="356">
        <f t="shared" si="0"/>
        <v>0</v>
      </c>
      <c r="L9" s="356">
        <f t="shared" si="0"/>
        <v>0</v>
      </c>
      <c r="M9" s="356">
        <f t="shared" si="0"/>
        <v>0</v>
      </c>
      <c r="N9" s="356">
        <f t="shared" si="0"/>
        <v>2.01</v>
      </c>
      <c r="O9" s="357"/>
      <c r="P9" s="356"/>
    </row>
    <row r="10" s="154" customFormat="1" ht="12.75"/>
    <row r="11" spans="12:16" s="154" customFormat="1" ht="12.75">
      <c r="L11" s="390" t="s">
        <v>437</v>
      </c>
      <c r="M11" s="390"/>
      <c r="N11" s="390"/>
      <c r="O11" s="390"/>
      <c r="P11" s="390"/>
    </row>
    <row r="12" spans="12:16" s="154" customFormat="1" ht="12.75">
      <c r="L12" s="390"/>
      <c r="M12" s="390"/>
      <c r="N12" s="390"/>
      <c r="O12" s="390"/>
      <c r="P12" s="390"/>
    </row>
    <row r="13" s="154" customFormat="1" ht="12.75"/>
    <row r="14" s="154" customFormat="1" ht="12.75"/>
    <row r="15" s="154" customFormat="1" ht="12.75"/>
    <row r="16" s="154" customFormat="1" ht="12.75"/>
    <row r="17" s="154" customFormat="1" ht="12.75"/>
    <row r="18" s="154" customFormat="1" ht="12.75"/>
    <row r="19" s="154" customFormat="1" ht="12.75"/>
    <row r="20" s="154" customFormat="1" ht="12.75"/>
    <row r="21" s="154" customFormat="1" ht="12.75"/>
    <row r="22" s="154" customFormat="1" ht="12.75"/>
    <row r="23" s="154" customFormat="1" ht="12.75"/>
    <row r="24" s="154" customFormat="1" ht="12.75"/>
    <row r="25" s="154" customFormat="1" ht="12.75"/>
    <row r="26" s="154" customFormat="1" ht="12.75"/>
    <row r="27" s="154" customFormat="1" ht="12.75"/>
    <row r="28" s="154" customFormat="1" ht="12.75"/>
    <row r="29" s="154" customFormat="1" ht="12.75"/>
    <row r="30" s="154" customFormat="1" ht="12.75"/>
    <row r="31" s="154" customFormat="1" ht="12.75"/>
    <row r="32" s="154" customFormat="1" ht="12.75"/>
    <row r="33" s="154" customFormat="1" ht="12.75"/>
    <row r="34" s="154" customFormat="1" ht="12.75"/>
  </sheetData>
  <sheetProtection/>
  <mergeCells count="13">
    <mergeCell ref="J5:N5"/>
    <mergeCell ref="P5:P6"/>
    <mergeCell ref="O5:O6"/>
    <mergeCell ref="L11:P12"/>
    <mergeCell ref="A3:P3"/>
    <mergeCell ref="A5:A6"/>
    <mergeCell ref="B5:B6"/>
    <mergeCell ref="A1:P1"/>
    <mergeCell ref="A2:P2"/>
    <mergeCell ref="C5:C6"/>
    <mergeCell ref="D5:G5"/>
    <mergeCell ref="H5:H6"/>
    <mergeCell ref="I5:I6"/>
  </mergeCells>
  <printOptions/>
  <pageMargins left="0.47" right="0.38" top="0.24" bottom="0.33" header="0.2" footer="0.29"/>
  <pageSetup horizontalDpi="600" verticalDpi="600" orientation="landscape" paperSize="9" r:id="rId2"/>
  <headerFooter>
    <oddFooter>&amp;R&amp;P</oddFooter>
  </headerFooter>
  <drawing r:id="rId1"/>
</worksheet>
</file>

<file path=xl/worksheets/sheet5.xml><?xml version="1.0" encoding="utf-8"?>
<worksheet xmlns="http://schemas.openxmlformats.org/spreadsheetml/2006/main" xmlns:r="http://schemas.openxmlformats.org/officeDocument/2006/relationships">
  <dimension ref="A1:P19"/>
  <sheetViews>
    <sheetView zoomScale="120" zoomScaleNormal="120" zoomScalePageLayoutView="0" workbookViewId="0" topLeftCell="A13">
      <selection activeCell="G6" sqref="G6:G7"/>
    </sheetView>
  </sheetViews>
  <sheetFormatPr defaultColWidth="9.140625" defaultRowHeight="12.75"/>
  <cols>
    <col min="1" max="1" width="4.28125" style="0" customWidth="1"/>
    <col min="2" max="2" width="20.8515625" style="0" customWidth="1"/>
    <col min="4" max="7" width="6.421875" style="0" customWidth="1"/>
    <col min="9" max="9" width="8.7109375" style="0" customWidth="1"/>
    <col min="10" max="14" width="6.7109375" style="0" customWidth="1"/>
    <col min="15" max="15" width="26.7109375" style="0" customWidth="1"/>
    <col min="16" max="16" width="5.421875" style="0" customWidth="1"/>
  </cols>
  <sheetData>
    <row r="1" spans="1:16" ht="15.75">
      <c r="A1" s="382" t="s">
        <v>426</v>
      </c>
      <c r="B1" s="382"/>
      <c r="C1" s="382"/>
      <c r="D1" s="382"/>
      <c r="E1" s="382"/>
      <c r="F1" s="382"/>
      <c r="G1" s="382"/>
      <c r="H1" s="382"/>
      <c r="I1" s="382"/>
      <c r="J1" s="382"/>
      <c r="K1" s="382"/>
      <c r="L1" s="382"/>
      <c r="M1" s="382"/>
      <c r="N1" s="382"/>
      <c r="O1" s="382"/>
      <c r="P1" s="382"/>
    </row>
    <row r="2" spans="1:16" ht="15.75">
      <c r="A2" s="382" t="s">
        <v>116</v>
      </c>
      <c r="B2" s="382"/>
      <c r="C2" s="382"/>
      <c r="D2" s="382"/>
      <c r="E2" s="382"/>
      <c r="F2" s="382"/>
      <c r="G2" s="382"/>
      <c r="H2" s="382"/>
      <c r="I2" s="382"/>
      <c r="J2" s="382"/>
      <c r="K2" s="382"/>
      <c r="L2" s="382"/>
      <c r="M2" s="382"/>
      <c r="N2" s="382"/>
      <c r="O2" s="382"/>
      <c r="P2" s="382"/>
    </row>
    <row r="3" spans="1:16" ht="25.5" customHeight="1">
      <c r="A3" s="385" t="s">
        <v>436</v>
      </c>
      <c r="B3" s="385"/>
      <c r="C3" s="385"/>
      <c r="D3" s="385"/>
      <c r="E3" s="385"/>
      <c r="F3" s="385"/>
      <c r="G3" s="385"/>
      <c r="H3" s="385"/>
      <c r="I3" s="385"/>
      <c r="J3" s="385"/>
      <c r="K3" s="385"/>
      <c r="L3" s="385"/>
      <c r="M3" s="385"/>
      <c r="N3" s="385"/>
      <c r="O3" s="385"/>
      <c r="P3" s="385"/>
    </row>
    <row r="4" spans="1:16" ht="25.5" customHeight="1">
      <c r="A4" s="70"/>
      <c r="B4" s="70"/>
      <c r="C4" s="70"/>
      <c r="D4" s="70"/>
      <c r="E4" s="70"/>
      <c r="F4" s="70"/>
      <c r="G4" s="70"/>
      <c r="H4" s="70"/>
      <c r="I4" s="70"/>
      <c r="J4" s="70"/>
      <c r="K4" s="70"/>
      <c r="L4" s="70"/>
      <c r="M4" s="70"/>
      <c r="N4" s="70"/>
      <c r="O4" s="70"/>
      <c r="P4" s="70"/>
    </row>
    <row r="5" spans="1:16" s="259" customFormat="1" ht="27" customHeight="1">
      <c r="A5" s="394" t="s">
        <v>0</v>
      </c>
      <c r="B5" s="394" t="s">
        <v>10</v>
      </c>
      <c r="C5" s="395" t="s">
        <v>55</v>
      </c>
      <c r="D5" s="394" t="s">
        <v>91</v>
      </c>
      <c r="E5" s="394"/>
      <c r="F5" s="394"/>
      <c r="G5" s="394"/>
      <c r="H5" s="394" t="s">
        <v>12</v>
      </c>
      <c r="I5" s="395" t="s">
        <v>56</v>
      </c>
      <c r="J5" s="394" t="s">
        <v>92</v>
      </c>
      <c r="K5" s="394"/>
      <c r="L5" s="394"/>
      <c r="M5" s="394"/>
      <c r="N5" s="394"/>
      <c r="O5" s="393" t="s">
        <v>400</v>
      </c>
      <c r="P5" s="394" t="s">
        <v>4</v>
      </c>
    </row>
    <row r="6" spans="1:16" s="259" customFormat="1" ht="84.75" customHeight="1">
      <c r="A6" s="394"/>
      <c r="B6" s="394"/>
      <c r="C6" s="395"/>
      <c r="D6" s="30" t="s">
        <v>2</v>
      </c>
      <c r="E6" s="30" t="s">
        <v>1</v>
      </c>
      <c r="F6" s="30" t="s">
        <v>99</v>
      </c>
      <c r="G6" s="27" t="s">
        <v>96</v>
      </c>
      <c r="H6" s="394"/>
      <c r="I6" s="395"/>
      <c r="J6" s="30" t="s">
        <v>57</v>
      </c>
      <c r="K6" s="27" t="s">
        <v>97</v>
      </c>
      <c r="L6" s="27" t="s">
        <v>108</v>
      </c>
      <c r="M6" s="27" t="s">
        <v>109</v>
      </c>
      <c r="N6" s="27" t="s">
        <v>58</v>
      </c>
      <c r="O6" s="393"/>
      <c r="P6" s="394"/>
    </row>
    <row r="7" spans="1:16" s="263" customFormat="1" ht="22.5">
      <c r="A7" s="260" t="s">
        <v>59</v>
      </c>
      <c r="B7" s="260" t="s">
        <v>60</v>
      </c>
      <c r="C7" s="261" t="s">
        <v>61</v>
      </c>
      <c r="D7" s="260" t="s">
        <v>62</v>
      </c>
      <c r="E7" s="260" t="s">
        <v>63</v>
      </c>
      <c r="F7" s="260" t="s">
        <v>64</v>
      </c>
      <c r="G7" s="260" t="s">
        <v>65</v>
      </c>
      <c r="H7" s="262" t="s">
        <v>66</v>
      </c>
      <c r="I7" s="261" t="s">
        <v>67</v>
      </c>
      <c r="J7" s="260" t="s">
        <v>68</v>
      </c>
      <c r="K7" s="260" t="s">
        <v>69</v>
      </c>
      <c r="L7" s="260" t="s">
        <v>70</v>
      </c>
      <c r="M7" s="260" t="s">
        <v>71</v>
      </c>
      <c r="N7" s="260" t="s">
        <v>72</v>
      </c>
      <c r="O7" s="260" t="s">
        <v>73</v>
      </c>
      <c r="P7" s="260" t="s">
        <v>398</v>
      </c>
    </row>
    <row r="8" spans="1:16" s="270" customFormat="1" ht="12.75">
      <c r="A8" s="183" t="s">
        <v>42</v>
      </c>
      <c r="B8" s="267" t="s">
        <v>399</v>
      </c>
      <c r="C8" s="273">
        <f>SUM(C9)</f>
        <v>27.32</v>
      </c>
      <c r="D8" s="273">
        <f aca="true" t="shared" si="0" ref="D8:N8">SUM(D9)</f>
        <v>2.32</v>
      </c>
      <c r="E8" s="273">
        <f t="shared" si="0"/>
        <v>0</v>
      </c>
      <c r="F8" s="273">
        <f t="shared" si="0"/>
        <v>0</v>
      </c>
      <c r="G8" s="273">
        <f t="shared" si="0"/>
        <v>25</v>
      </c>
      <c r="H8" s="268"/>
      <c r="I8" s="273">
        <f t="shared" si="0"/>
        <v>54.64</v>
      </c>
      <c r="J8" s="273">
        <f t="shared" si="0"/>
        <v>0</v>
      </c>
      <c r="K8" s="273">
        <f t="shared" si="0"/>
        <v>0</v>
      </c>
      <c r="L8" s="273">
        <f t="shared" si="0"/>
        <v>0</v>
      </c>
      <c r="M8" s="273">
        <f t="shared" si="0"/>
        <v>0</v>
      </c>
      <c r="N8" s="273">
        <f t="shared" si="0"/>
        <v>54.64</v>
      </c>
      <c r="O8" s="269"/>
      <c r="P8" s="269"/>
    </row>
    <row r="9" spans="1:16" s="265" customFormat="1" ht="76.5" customHeight="1">
      <c r="A9" s="96">
        <v>1</v>
      </c>
      <c r="B9" s="95" t="s">
        <v>221</v>
      </c>
      <c r="C9" s="106">
        <v>27.32</v>
      </c>
      <c r="D9" s="106">
        <v>2.32</v>
      </c>
      <c r="E9" s="106"/>
      <c r="F9" s="106"/>
      <c r="G9" s="106">
        <v>25</v>
      </c>
      <c r="H9" s="96" t="s">
        <v>76</v>
      </c>
      <c r="I9" s="106">
        <f>+C9*2</f>
        <v>54.64</v>
      </c>
      <c r="J9" s="106"/>
      <c r="K9" s="106"/>
      <c r="L9" s="106"/>
      <c r="M9" s="106"/>
      <c r="N9" s="106">
        <f>+I9</f>
        <v>54.64</v>
      </c>
      <c r="O9" s="264" t="s">
        <v>396</v>
      </c>
      <c r="P9" s="264"/>
    </row>
    <row r="10" spans="1:16" s="270" customFormat="1" ht="76.5" customHeight="1">
      <c r="A10" s="253" t="s">
        <v>45</v>
      </c>
      <c r="B10" s="271" t="s">
        <v>248</v>
      </c>
      <c r="C10" s="272">
        <f>SUM(C11:C15)</f>
        <v>0.905</v>
      </c>
      <c r="D10" s="272">
        <f aca="true" t="shared" si="1" ref="D10:N10">SUM(D11:D15)</f>
        <v>0.539</v>
      </c>
      <c r="E10" s="272">
        <f t="shared" si="1"/>
        <v>0</v>
      </c>
      <c r="F10" s="272">
        <f t="shared" si="1"/>
        <v>0</v>
      </c>
      <c r="G10" s="272">
        <f t="shared" si="1"/>
        <v>0.366</v>
      </c>
      <c r="H10" s="253"/>
      <c r="I10" s="272">
        <f t="shared" si="1"/>
        <v>1.81</v>
      </c>
      <c r="J10" s="272">
        <f t="shared" si="1"/>
        <v>0</v>
      </c>
      <c r="K10" s="272">
        <f t="shared" si="1"/>
        <v>0</v>
      </c>
      <c r="L10" s="272">
        <f t="shared" si="1"/>
        <v>0</v>
      </c>
      <c r="M10" s="272">
        <f t="shared" si="1"/>
        <v>0</v>
      </c>
      <c r="N10" s="272">
        <f t="shared" si="1"/>
        <v>1.81</v>
      </c>
      <c r="O10" s="253"/>
      <c r="P10" s="358"/>
    </row>
    <row r="11" spans="1:16" s="265" customFormat="1" ht="76.5">
      <c r="A11" s="96">
        <v>3</v>
      </c>
      <c r="B11" s="2" t="s">
        <v>222</v>
      </c>
      <c r="C11" s="31">
        <v>0.03</v>
      </c>
      <c r="D11" s="31">
        <v>0.01</v>
      </c>
      <c r="E11" s="31"/>
      <c r="F11" s="31"/>
      <c r="G11" s="31">
        <v>0.02</v>
      </c>
      <c r="H11" s="266" t="s">
        <v>223</v>
      </c>
      <c r="I11" s="106">
        <v>0.06</v>
      </c>
      <c r="J11" s="106"/>
      <c r="K11" s="106"/>
      <c r="L11" s="106"/>
      <c r="M11" s="106"/>
      <c r="N11" s="106">
        <v>0.06</v>
      </c>
      <c r="O11" s="264" t="s">
        <v>397</v>
      </c>
      <c r="P11" s="264"/>
    </row>
    <row r="12" spans="1:16" s="265" customFormat="1" ht="102">
      <c r="A12" s="96">
        <v>4</v>
      </c>
      <c r="B12" s="2" t="s">
        <v>224</v>
      </c>
      <c r="C12" s="31">
        <v>0.115</v>
      </c>
      <c r="D12" s="31">
        <v>0.015</v>
      </c>
      <c r="E12" s="31"/>
      <c r="F12" s="31"/>
      <c r="G12" s="31">
        <v>0.1</v>
      </c>
      <c r="H12" s="266" t="s">
        <v>225</v>
      </c>
      <c r="I12" s="106">
        <v>0.23</v>
      </c>
      <c r="J12" s="106"/>
      <c r="K12" s="106"/>
      <c r="L12" s="106"/>
      <c r="M12" s="106"/>
      <c r="N12" s="106">
        <v>0.23</v>
      </c>
      <c r="O12" s="264" t="s">
        <v>397</v>
      </c>
      <c r="P12" s="359"/>
    </row>
    <row r="13" spans="1:16" s="265" customFormat="1" ht="63.75">
      <c r="A13" s="96">
        <v>5</v>
      </c>
      <c r="B13" s="2" t="s">
        <v>226</v>
      </c>
      <c r="C13" s="31">
        <v>0.03</v>
      </c>
      <c r="D13" s="31">
        <v>0.014</v>
      </c>
      <c r="E13" s="31"/>
      <c r="F13" s="31"/>
      <c r="G13" s="31">
        <v>0.016</v>
      </c>
      <c r="H13" s="266" t="s">
        <v>227</v>
      </c>
      <c r="I13" s="106">
        <v>0.06</v>
      </c>
      <c r="J13" s="106"/>
      <c r="K13" s="106"/>
      <c r="L13" s="106"/>
      <c r="M13" s="106"/>
      <c r="N13" s="106">
        <v>0.06</v>
      </c>
      <c r="O13" s="264" t="s">
        <v>397</v>
      </c>
      <c r="P13" s="359"/>
    </row>
    <row r="14" spans="1:16" s="265" customFormat="1" ht="63.75">
      <c r="A14" s="96">
        <v>6</v>
      </c>
      <c r="B14" s="2" t="s">
        <v>228</v>
      </c>
      <c r="C14" s="31">
        <v>0.02</v>
      </c>
      <c r="D14" s="31"/>
      <c r="E14" s="31"/>
      <c r="F14" s="31"/>
      <c r="G14" s="31">
        <v>0.02</v>
      </c>
      <c r="H14" s="266" t="s">
        <v>229</v>
      </c>
      <c r="I14" s="106">
        <v>0.04</v>
      </c>
      <c r="J14" s="106"/>
      <c r="K14" s="106"/>
      <c r="L14" s="106"/>
      <c r="M14" s="106"/>
      <c r="N14" s="106">
        <v>0.04</v>
      </c>
      <c r="O14" s="264" t="s">
        <v>397</v>
      </c>
      <c r="P14" s="360"/>
    </row>
    <row r="15" spans="1:16" s="265" customFormat="1" ht="63.75">
      <c r="A15" s="96">
        <v>7</v>
      </c>
      <c r="B15" s="2" t="s">
        <v>230</v>
      </c>
      <c r="C15" s="31">
        <v>0.71</v>
      </c>
      <c r="D15" s="31">
        <v>0.5</v>
      </c>
      <c r="E15" s="31"/>
      <c r="F15" s="31"/>
      <c r="G15" s="31">
        <v>0.21</v>
      </c>
      <c r="H15" s="266" t="s">
        <v>231</v>
      </c>
      <c r="I15" s="106">
        <v>1.42</v>
      </c>
      <c r="J15" s="106"/>
      <c r="K15" s="106"/>
      <c r="L15" s="106"/>
      <c r="M15" s="106"/>
      <c r="N15" s="106">
        <v>1.42</v>
      </c>
      <c r="O15" s="264" t="s">
        <v>397</v>
      </c>
      <c r="P15" s="359"/>
    </row>
    <row r="16" spans="1:16" s="265" customFormat="1" ht="12.75">
      <c r="A16" s="361"/>
      <c r="B16" s="362" t="s">
        <v>232</v>
      </c>
      <c r="C16" s="363">
        <f>C8+C10</f>
        <v>28.225</v>
      </c>
      <c r="D16" s="363">
        <f aca="true" t="shared" si="2" ref="D16:N16">D8+D10</f>
        <v>2.859</v>
      </c>
      <c r="E16" s="363">
        <f t="shared" si="2"/>
        <v>0</v>
      </c>
      <c r="F16" s="363">
        <f t="shared" si="2"/>
        <v>0</v>
      </c>
      <c r="G16" s="363">
        <f t="shared" si="2"/>
        <v>25.366</v>
      </c>
      <c r="H16" s="363"/>
      <c r="I16" s="363">
        <f t="shared" si="2"/>
        <v>56.45</v>
      </c>
      <c r="J16" s="363">
        <f t="shared" si="2"/>
        <v>0</v>
      </c>
      <c r="K16" s="363">
        <f t="shared" si="2"/>
        <v>0</v>
      </c>
      <c r="L16" s="363">
        <f t="shared" si="2"/>
        <v>0</v>
      </c>
      <c r="M16" s="363">
        <f t="shared" si="2"/>
        <v>0</v>
      </c>
      <c r="N16" s="363">
        <f t="shared" si="2"/>
        <v>56.45</v>
      </c>
      <c r="O16" s="364"/>
      <c r="P16" s="359"/>
    </row>
    <row r="18" spans="13:16" ht="12.75">
      <c r="M18" s="392" t="s">
        <v>437</v>
      </c>
      <c r="N18" s="392"/>
      <c r="O18" s="392"/>
      <c r="P18" s="392"/>
    </row>
    <row r="19" spans="13:16" ht="12.75">
      <c r="M19" s="392"/>
      <c r="N19" s="392"/>
      <c r="O19" s="392"/>
      <c r="P19" s="392"/>
    </row>
  </sheetData>
  <sheetProtection/>
  <mergeCells count="13">
    <mergeCell ref="I5:I6"/>
    <mergeCell ref="J5:N5"/>
    <mergeCell ref="P5:P6"/>
    <mergeCell ref="A1:P1"/>
    <mergeCell ref="A2:P2"/>
    <mergeCell ref="M18:P19"/>
    <mergeCell ref="O5:O6"/>
    <mergeCell ref="A3:P3"/>
    <mergeCell ref="A5:A6"/>
    <mergeCell ref="B5:B6"/>
    <mergeCell ref="C5:C6"/>
    <mergeCell ref="D5:G5"/>
    <mergeCell ref="H5:H6"/>
  </mergeCells>
  <printOptions/>
  <pageMargins left="0.4330708661417323" right="0.1968503937007874" top="0.3937007874015748" bottom="0.4330708661417323" header="0.31496062992125984" footer="0.31496062992125984"/>
  <pageSetup horizontalDpi="600" verticalDpi="600" orientation="landscape" paperSize="9" r:id="rId2"/>
  <drawing r:id="rId1"/>
</worksheet>
</file>

<file path=xl/worksheets/sheet6.xml><?xml version="1.0" encoding="utf-8"?>
<worksheet xmlns="http://schemas.openxmlformats.org/spreadsheetml/2006/main" xmlns:r="http://schemas.openxmlformats.org/officeDocument/2006/relationships">
  <dimension ref="A1:AG38"/>
  <sheetViews>
    <sheetView zoomScale="110" zoomScaleNormal="110" zoomScalePageLayoutView="0" workbookViewId="0" topLeftCell="A13">
      <selection activeCell="H12" sqref="H12"/>
    </sheetView>
  </sheetViews>
  <sheetFormatPr defaultColWidth="9.140625" defaultRowHeight="12.75"/>
  <cols>
    <col min="1" max="1" width="3.8515625" style="12" customWidth="1"/>
    <col min="2" max="2" width="19.7109375" style="10" customWidth="1"/>
    <col min="3" max="3" width="7.421875" style="12" customWidth="1"/>
    <col min="4" max="4" width="7.7109375" style="11" customWidth="1"/>
    <col min="5" max="5" width="6.140625" style="12" customWidth="1"/>
    <col min="6" max="6" width="5.421875" style="12" customWidth="1"/>
    <col min="7" max="7" width="6.8515625" style="12" customWidth="1"/>
    <col min="8" max="8" width="23.57421875" style="12" customWidth="1"/>
    <col min="9" max="9" width="12.7109375" style="12" customWidth="1"/>
    <col min="10" max="14" width="7.28125" style="12" customWidth="1"/>
    <col min="15" max="15" width="8.57421875" style="12" customWidth="1"/>
    <col min="16" max="16" width="5.421875" style="12" customWidth="1"/>
    <col min="17" max="17" width="8.57421875" style="12" customWidth="1"/>
    <col min="18" max="18" width="13.28125" style="12" customWidth="1"/>
    <col min="19" max="19" width="15.8515625" style="58" customWidth="1"/>
    <col min="20" max="20" width="25.28125" style="13" customWidth="1"/>
    <col min="21" max="24" width="17.140625" style="12" customWidth="1"/>
    <col min="25" max="25" width="2.28125" style="12" customWidth="1"/>
    <col min="26" max="26" width="9.421875" style="12" customWidth="1"/>
    <col min="27" max="27" width="7.00390625" style="12" customWidth="1"/>
    <col min="28" max="28" width="7.140625" style="12" customWidth="1"/>
    <col min="29" max="29" width="7.421875" style="12" customWidth="1"/>
    <col min="30" max="30" width="8.00390625" style="12" customWidth="1"/>
    <col min="31" max="31" width="6.57421875" style="12" customWidth="1"/>
    <col min="32" max="32" width="30.140625" style="10" customWidth="1"/>
    <col min="33" max="16384" width="9.140625" style="12" customWidth="1"/>
  </cols>
  <sheetData>
    <row r="1" spans="1:32" ht="15.75" customHeight="1">
      <c r="A1" s="382" t="s">
        <v>427</v>
      </c>
      <c r="B1" s="382"/>
      <c r="C1" s="382"/>
      <c r="D1" s="382"/>
      <c r="E1" s="382"/>
      <c r="F1" s="382"/>
      <c r="G1" s="382"/>
      <c r="H1" s="382"/>
      <c r="I1" s="382"/>
      <c r="J1" s="382"/>
      <c r="K1" s="382"/>
      <c r="L1" s="382"/>
      <c r="M1" s="382"/>
      <c r="N1" s="382"/>
      <c r="O1" s="382"/>
      <c r="P1" s="382"/>
      <c r="Q1" s="149"/>
      <c r="R1" s="149"/>
      <c r="S1" s="149"/>
      <c r="T1" s="149"/>
      <c r="U1" s="149"/>
      <c r="V1" s="149"/>
      <c r="W1" s="149"/>
      <c r="X1" s="149"/>
      <c r="Y1" s="149"/>
      <c r="Z1" s="149"/>
      <c r="AA1" s="149"/>
      <c r="AB1" s="149"/>
      <c r="AC1" s="149"/>
      <c r="AD1" s="149"/>
      <c r="AE1" s="149"/>
      <c r="AF1" s="149"/>
    </row>
    <row r="2" spans="1:32" ht="15.75" customHeight="1">
      <c r="A2" s="382" t="s">
        <v>124</v>
      </c>
      <c r="B2" s="382"/>
      <c r="C2" s="382"/>
      <c r="D2" s="382"/>
      <c r="E2" s="382"/>
      <c r="F2" s="382"/>
      <c r="G2" s="382"/>
      <c r="H2" s="382"/>
      <c r="I2" s="382"/>
      <c r="J2" s="382"/>
      <c r="K2" s="382"/>
      <c r="L2" s="382"/>
      <c r="M2" s="382"/>
      <c r="N2" s="382"/>
      <c r="O2" s="382"/>
      <c r="P2" s="382"/>
      <c r="Q2" s="149"/>
      <c r="R2" s="149"/>
      <c r="S2" s="149"/>
      <c r="T2" s="149"/>
      <c r="U2" s="149"/>
      <c r="V2" s="149"/>
      <c r="W2" s="149"/>
      <c r="X2" s="149"/>
      <c r="Y2" s="149"/>
      <c r="Z2" s="149"/>
      <c r="AA2" s="149"/>
      <c r="AB2" s="149"/>
      <c r="AC2" s="149"/>
      <c r="AD2" s="149"/>
      <c r="AE2" s="149"/>
      <c r="AF2" s="149"/>
    </row>
    <row r="3" spans="1:32" ht="16.5" customHeight="1">
      <c r="A3" s="385" t="s">
        <v>436</v>
      </c>
      <c r="B3" s="385"/>
      <c r="C3" s="385"/>
      <c r="D3" s="385"/>
      <c r="E3" s="385"/>
      <c r="F3" s="385"/>
      <c r="G3" s="385"/>
      <c r="H3" s="385"/>
      <c r="I3" s="385"/>
      <c r="J3" s="385"/>
      <c r="K3" s="385"/>
      <c r="L3" s="385"/>
      <c r="M3" s="385"/>
      <c r="N3" s="385"/>
      <c r="O3" s="385"/>
      <c r="P3" s="385"/>
      <c r="Q3" s="150"/>
      <c r="R3" s="150"/>
      <c r="S3" s="150"/>
      <c r="T3" s="150"/>
      <c r="U3" s="150"/>
      <c r="V3" s="150"/>
      <c r="W3" s="150"/>
      <c r="X3" s="150"/>
      <c r="Y3" s="150"/>
      <c r="Z3" s="150"/>
      <c r="AA3" s="150"/>
      <c r="AB3" s="150"/>
      <c r="AC3" s="150"/>
      <c r="AD3" s="150"/>
      <c r="AE3" s="150"/>
      <c r="AF3" s="150"/>
    </row>
    <row r="4" spans="1:33" ht="15">
      <c r="A4" s="57"/>
      <c r="B4" s="57"/>
      <c r="C4" s="57"/>
      <c r="D4" s="57"/>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row>
    <row r="5" spans="1:16" ht="15.75" customHeight="1">
      <c r="A5" s="398" t="s">
        <v>0</v>
      </c>
      <c r="B5" s="397" t="s">
        <v>10</v>
      </c>
      <c r="C5" s="397" t="s">
        <v>13</v>
      </c>
      <c r="D5" s="388" t="s">
        <v>125</v>
      </c>
      <c r="E5" s="388"/>
      <c r="F5" s="388"/>
      <c r="G5" s="388"/>
      <c r="H5" s="397" t="s">
        <v>12</v>
      </c>
      <c r="I5" s="397" t="s">
        <v>32</v>
      </c>
      <c r="J5" s="397" t="s">
        <v>35</v>
      </c>
      <c r="K5" s="397"/>
      <c r="L5" s="397"/>
      <c r="M5" s="397"/>
      <c r="N5" s="397"/>
      <c r="O5" s="393" t="s">
        <v>260</v>
      </c>
      <c r="P5" s="397" t="s">
        <v>4</v>
      </c>
    </row>
    <row r="6" spans="1:16" ht="78" customHeight="1">
      <c r="A6" s="398"/>
      <c r="B6" s="397"/>
      <c r="C6" s="397"/>
      <c r="D6" s="8" t="s">
        <v>2</v>
      </c>
      <c r="E6" s="8" t="s">
        <v>1</v>
      </c>
      <c r="F6" s="8" t="s">
        <v>129</v>
      </c>
      <c r="G6" s="8" t="s">
        <v>3</v>
      </c>
      <c r="H6" s="397"/>
      <c r="I6" s="397"/>
      <c r="J6" s="8" t="s">
        <v>14</v>
      </c>
      <c r="K6" s="8" t="s">
        <v>7</v>
      </c>
      <c r="L6" s="8" t="s">
        <v>8</v>
      </c>
      <c r="M6" s="8" t="s">
        <v>9</v>
      </c>
      <c r="N6" s="8" t="s">
        <v>11</v>
      </c>
      <c r="O6" s="393"/>
      <c r="P6" s="397"/>
    </row>
    <row r="7" spans="1:16" ht="21">
      <c r="A7" s="19">
        <v>-1</v>
      </c>
      <c r="B7" s="19">
        <v>-2</v>
      </c>
      <c r="C7" s="21" t="s">
        <v>88</v>
      </c>
      <c r="D7" s="19">
        <v>-4</v>
      </c>
      <c r="E7" s="19">
        <v>-5</v>
      </c>
      <c r="F7" s="19">
        <v>-6</v>
      </c>
      <c r="G7" s="19">
        <v>-7</v>
      </c>
      <c r="H7" s="19">
        <v>-8</v>
      </c>
      <c r="I7" s="21" t="s">
        <v>84</v>
      </c>
      <c r="J7" s="19">
        <v>-10</v>
      </c>
      <c r="K7" s="19">
        <v>-11</v>
      </c>
      <c r="L7" s="19">
        <v>-12</v>
      </c>
      <c r="M7" s="19">
        <v>-13</v>
      </c>
      <c r="N7" s="19">
        <v>-14</v>
      </c>
      <c r="O7" s="19">
        <v>-15</v>
      </c>
      <c r="P7" s="19">
        <v>-16</v>
      </c>
    </row>
    <row r="8" spans="1:16" ht="25.5">
      <c r="A8" s="365" t="s">
        <v>42</v>
      </c>
      <c r="B8" s="135" t="s">
        <v>77</v>
      </c>
      <c r="C8" s="44">
        <f>SUM(C9)</f>
        <v>2.6</v>
      </c>
      <c r="D8" s="44">
        <f aca="true" t="shared" si="0" ref="D8:N8">SUM(D9)</f>
        <v>2.6</v>
      </c>
      <c r="E8" s="44">
        <f t="shared" si="0"/>
        <v>0</v>
      </c>
      <c r="F8" s="44">
        <f t="shared" si="0"/>
        <v>0</v>
      </c>
      <c r="G8" s="44">
        <f t="shared" si="0"/>
        <v>0</v>
      </c>
      <c r="H8" s="44"/>
      <c r="I8" s="44">
        <f t="shared" si="0"/>
        <v>1.8</v>
      </c>
      <c r="J8" s="44">
        <f t="shared" si="0"/>
        <v>0</v>
      </c>
      <c r="K8" s="44">
        <f t="shared" si="0"/>
        <v>0</v>
      </c>
      <c r="L8" s="44">
        <f t="shared" si="0"/>
        <v>0</v>
      </c>
      <c r="M8" s="44">
        <f t="shared" si="0"/>
        <v>1.8</v>
      </c>
      <c r="N8" s="44">
        <f t="shared" si="0"/>
        <v>0</v>
      </c>
      <c r="O8" s="44"/>
      <c r="P8" s="44"/>
    </row>
    <row r="9" spans="1:16" ht="25.5">
      <c r="A9" s="123">
        <v>1</v>
      </c>
      <c r="B9" s="126" t="s">
        <v>74</v>
      </c>
      <c r="C9" s="18">
        <v>2.6</v>
      </c>
      <c r="D9" s="18">
        <v>2.6</v>
      </c>
      <c r="E9" s="125"/>
      <c r="F9" s="125"/>
      <c r="G9" s="18"/>
      <c r="H9" s="126" t="s">
        <v>235</v>
      </c>
      <c r="I9" s="127">
        <v>1.8</v>
      </c>
      <c r="J9" s="123"/>
      <c r="K9" s="123"/>
      <c r="L9" s="123"/>
      <c r="M9" s="129">
        <v>1.8</v>
      </c>
      <c r="N9" s="123"/>
      <c r="O9" s="123"/>
      <c r="P9" s="366"/>
    </row>
    <row r="10" spans="1:16" ht="15">
      <c r="A10" s="365" t="s">
        <v>45</v>
      </c>
      <c r="B10" s="136" t="s">
        <v>75</v>
      </c>
      <c r="C10" s="44">
        <f>SUM(C11:C12)</f>
        <v>0.28</v>
      </c>
      <c r="D10" s="44">
        <f aca="true" t="shared" si="1" ref="D10:N10">SUM(D11:D12)</f>
        <v>0</v>
      </c>
      <c r="E10" s="44">
        <f t="shared" si="1"/>
        <v>0</v>
      </c>
      <c r="F10" s="44">
        <f t="shared" si="1"/>
        <v>0</v>
      </c>
      <c r="G10" s="44">
        <f t="shared" si="1"/>
        <v>0.28</v>
      </c>
      <c r="H10" s="44"/>
      <c r="I10" s="44">
        <f t="shared" si="1"/>
        <v>0.16</v>
      </c>
      <c r="J10" s="44">
        <f t="shared" si="1"/>
        <v>0</v>
      </c>
      <c r="K10" s="44">
        <f t="shared" si="1"/>
        <v>0</v>
      </c>
      <c r="L10" s="44">
        <f t="shared" si="1"/>
        <v>0</v>
      </c>
      <c r="M10" s="44">
        <f t="shared" si="1"/>
        <v>0.16</v>
      </c>
      <c r="N10" s="44">
        <f t="shared" si="1"/>
        <v>0</v>
      </c>
      <c r="O10" s="44"/>
      <c r="P10" s="44"/>
    </row>
    <row r="11" spans="1:16" ht="15">
      <c r="A11" s="367">
        <v>2</v>
      </c>
      <c r="B11" s="137" t="s">
        <v>83</v>
      </c>
      <c r="C11" s="18">
        <v>0.08</v>
      </c>
      <c r="D11" s="18"/>
      <c r="E11" s="18"/>
      <c r="F11" s="18"/>
      <c r="G11" s="18">
        <v>0.08</v>
      </c>
      <c r="H11" s="137" t="s">
        <v>94</v>
      </c>
      <c r="I11" s="127">
        <v>0.16</v>
      </c>
      <c r="J11" s="17"/>
      <c r="K11" s="17"/>
      <c r="L11" s="17"/>
      <c r="M11" s="32">
        <v>0.16</v>
      </c>
      <c r="N11" s="17"/>
      <c r="O11" s="17"/>
      <c r="P11" s="368"/>
    </row>
    <row r="12" spans="1:16" ht="38.25">
      <c r="A12" s="367">
        <v>3</v>
      </c>
      <c r="B12" s="22" t="s">
        <v>236</v>
      </c>
      <c r="C12" s="18">
        <v>0.2</v>
      </c>
      <c r="D12" s="17"/>
      <c r="E12" s="17"/>
      <c r="F12" s="17"/>
      <c r="G12" s="32">
        <v>0.2</v>
      </c>
      <c r="H12" s="137" t="s">
        <v>233</v>
      </c>
      <c r="I12" s="127">
        <v>0</v>
      </c>
      <c r="J12" s="17"/>
      <c r="K12" s="17"/>
      <c r="L12" s="17"/>
      <c r="M12" s="32">
        <v>0</v>
      </c>
      <c r="N12" s="17"/>
      <c r="O12" s="17"/>
      <c r="P12" s="368"/>
    </row>
    <row r="13" spans="1:16" ht="15">
      <c r="A13" s="365" t="s">
        <v>46</v>
      </c>
      <c r="B13" s="138" t="s">
        <v>86</v>
      </c>
      <c r="C13" s="44">
        <f>SUM(C14:C16)</f>
        <v>1.76</v>
      </c>
      <c r="D13" s="44">
        <f aca="true" t="shared" si="2" ref="D13:N13">SUM(D14:D16)</f>
        <v>1.76</v>
      </c>
      <c r="E13" s="44">
        <f t="shared" si="2"/>
        <v>0</v>
      </c>
      <c r="F13" s="44">
        <f t="shared" si="2"/>
        <v>0</v>
      </c>
      <c r="G13" s="44">
        <f t="shared" si="2"/>
        <v>0</v>
      </c>
      <c r="H13" s="44"/>
      <c r="I13" s="44">
        <f t="shared" si="2"/>
        <v>0.05</v>
      </c>
      <c r="J13" s="44">
        <f t="shared" si="2"/>
        <v>0</v>
      </c>
      <c r="K13" s="44">
        <f t="shared" si="2"/>
        <v>0</v>
      </c>
      <c r="L13" s="44">
        <f t="shared" si="2"/>
        <v>0</v>
      </c>
      <c r="M13" s="44">
        <f t="shared" si="2"/>
        <v>0.05</v>
      </c>
      <c r="N13" s="44">
        <f t="shared" si="2"/>
        <v>0</v>
      </c>
      <c r="O13" s="44"/>
      <c r="P13" s="44"/>
    </row>
    <row r="14" spans="1:16" ht="25.5">
      <c r="A14" s="123">
        <v>4</v>
      </c>
      <c r="B14" s="137" t="s">
        <v>237</v>
      </c>
      <c r="C14" s="18">
        <v>0.9</v>
      </c>
      <c r="D14" s="18">
        <v>0.9</v>
      </c>
      <c r="E14" s="131"/>
      <c r="F14" s="130"/>
      <c r="G14" s="18"/>
      <c r="H14" s="126" t="s">
        <v>94</v>
      </c>
      <c r="I14" s="127">
        <v>0.05</v>
      </c>
      <c r="J14" s="123"/>
      <c r="K14" s="123"/>
      <c r="L14" s="123"/>
      <c r="M14" s="129">
        <v>0.05</v>
      </c>
      <c r="N14" s="123"/>
      <c r="O14" s="123"/>
      <c r="P14" s="366"/>
    </row>
    <row r="15" spans="1:16" ht="15">
      <c r="A15" s="123">
        <v>5</v>
      </c>
      <c r="B15" s="137" t="s">
        <v>238</v>
      </c>
      <c r="C15" s="18">
        <v>0.36</v>
      </c>
      <c r="D15" s="18">
        <v>0.36</v>
      </c>
      <c r="E15" s="131"/>
      <c r="F15" s="130"/>
      <c r="G15" s="18"/>
      <c r="H15" s="126" t="s">
        <v>239</v>
      </c>
      <c r="I15" s="127">
        <v>0</v>
      </c>
      <c r="J15" s="123"/>
      <c r="K15" s="123"/>
      <c r="L15" s="123"/>
      <c r="M15" s="129">
        <v>0</v>
      </c>
      <c r="N15" s="123"/>
      <c r="O15" s="123"/>
      <c r="P15" s="366"/>
    </row>
    <row r="16" spans="1:16" ht="25.5">
      <c r="A16" s="123">
        <v>6</v>
      </c>
      <c r="B16" s="137" t="s">
        <v>240</v>
      </c>
      <c r="C16" s="18">
        <v>0.5</v>
      </c>
      <c r="D16" s="18">
        <v>0.5</v>
      </c>
      <c r="E16" s="131"/>
      <c r="F16" s="130"/>
      <c r="G16" s="18"/>
      <c r="H16" s="126" t="s">
        <v>234</v>
      </c>
      <c r="I16" s="127">
        <v>0</v>
      </c>
      <c r="J16" s="123"/>
      <c r="K16" s="123"/>
      <c r="L16" s="123"/>
      <c r="M16" s="129">
        <v>0</v>
      </c>
      <c r="N16" s="123"/>
      <c r="O16" s="123"/>
      <c r="P16" s="366"/>
    </row>
    <row r="17" spans="1:16" ht="15">
      <c r="A17" s="365" t="s">
        <v>48</v>
      </c>
      <c r="B17" s="139" t="s">
        <v>49</v>
      </c>
      <c r="C17" s="44">
        <f>SUM(C18:C20)</f>
        <v>0.6200000000000001</v>
      </c>
      <c r="D17" s="44">
        <f aca="true" t="shared" si="3" ref="D17:N17">SUM(D18:D20)</f>
        <v>0.30000000000000004</v>
      </c>
      <c r="E17" s="44">
        <f t="shared" si="3"/>
        <v>0</v>
      </c>
      <c r="F17" s="44">
        <f t="shared" si="3"/>
        <v>0</v>
      </c>
      <c r="G17" s="44">
        <f t="shared" si="3"/>
        <v>0.32</v>
      </c>
      <c r="H17" s="44"/>
      <c r="I17" s="44">
        <f t="shared" si="3"/>
        <v>1.1</v>
      </c>
      <c r="J17" s="44">
        <f t="shared" si="3"/>
        <v>0</v>
      </c>
      <c r="K17" s="44">
        <f t="shared" si="3"/>
        <v>0</v>
      </c>
      <c r="L17" s="44">
        <f t="shared" si="3"/>
        <v>0</v>
      </c>
      <c r="M17" s="44">
        <f t="shared" si="3"/>
        <v>1.1</v>
      </c>
      <c r="N17" s="44">
        <f t="shared" si="3"/>
        <v>0</v>
      </c>
      <c r="O17" s="44"/>
      <c r="P17" s="44"/>
    </row>
    <row r="18" spans="1:16" ht="25.5">
      <c r="A18" s="123">
        <v>7</v>
      </c>
      <c r="B18" s="126" t="s">
        <v>241</v>
      </c>
      <c r="C18" s="18">
        <v>0.2</v>
      </c>
      <c r="D18" s="18">
        <v>0.04</v>
      </c>
      <c r="E18" s="18"/>
      <c r="F18" s="18"/>
      <c r="G18" s="18">
        <v>0.16</v>
      </c>
      <c r="H18" s="126" t="s">
        <v>242</v>
      </c>
      <c r="I18" s="127">
        <v>0.4</v>
      </c>
      <c r="J18" s="123"/>
      <c r="K18" s="123"/>
      <c r="L18" s="129"/>
      <c r="M18" s="140">
        <v>0.4</v>
      </c>
      <c r="N18" s="123"/>
      <c r="O18" s="123"/>
      <c r="P18" s="366"/>
    </row>
    <row r="19" spans="1:16" ht="25.5">
      <c r="A19" s="123">
        <v>8</v>
      </c>
      <c r="B19" s="134" t="s">
        <v>243</v>
      </c>
      <c r="C19" s="18">
        <v>0.12</v>
      </c>
      <c r="D19" s="18">
        <v>0.06</v>
      </c>
      <c r="E19" s="18"/>
      <c r="F19" s="18"/>
      <c r="G19" s="112">
        <v>0.06</v>
      </c>
      <c r="H19" s="141" t="s">
        <v>244</v>
      </c>
      <c r="I19" s="127">
        <v>0.2</v>
      </c>
      <c r="J19" s="127"/>
      <c r="K19" s="123"/>
      <c r="L19" s="129"/>
      <c r="M19" s="142">
        <v>0.2</v>
      </c>
      <c r="N19" s="123"/>
      <c r="O19" s="123"/>
      <c r="P19" s="366"/>
    </row>
    <row r="20" spans="1:16" ht="25.5">
      <c r="A20" s="123">
        <v>9</v>
      </c>
      <c r="B20" s="134" t="s">
        <v>245</v>
      </c>
      <c r="C20" s="18">
        <v>0.30000000000000004</v>
      </c>
      <c r="D20" s="18">
        <v>0.2</v>
      </c>
      <c r="E20" s="131"/>
      <c r="F20" s="130"/>
      <c r="G20" s="112">
        <v>0.1</v>
      </c>
      <c r="H20" s="134" t="s">
        <v>246</v>
      </c>
      <c r="I20" s="127">
        <v>0.5</v>
      </c>
      <c r="J20" s="123"/>
      <c r="K20" s="123"/>
      <c r="L20" s="129"/>
      <c r="M20" s="142">
        <v>0.5</v>
      </c>
      <c r="N20" s="123"/>
      <c r="O20" s="123"/>
      <c r="P20" s="366"/>
    </row>
    <row r="21" spans="1:16" ht="15">
      <c r="A21" s="365" t="s">
        <v>50</v>
      </c>
      <c r="B21" s="143" t="s">
        <v>41</v>
      </c>
      <c r="C21" s="44">
        <f>SUM(C22)</f>
        <v>0.22</v>
      </c>
      <c r="D21" s="44">
        <f aca="true" t="shared" si="4" ref="D21:N21">SUM(D22)</f>
        <v>0</v>
      </c>
      <c r="E21" s="44">
        <f t="shared" si="4"/>
        <v>0</v>
      </c>
      <c r="F21" s="44">
        <f t="shared" si="4"/>
        <v>0</v>
      </c>
      <c r="G21" s="44">
        <f t="shared" si="4"/>
        <v>0.22</v>
      </c>
      <c r="H21" s="44"/>
      <c r="I21" s="44">
        <f t="shared" si="4"/>
        <v>0.011</v>
      </c>
      <c r="J21" s="44">
        <f t="shared" si="4"/>
        <v>0</v>
      </c>
      <c r="K21" s="44">
        <f t="shared" si="4"/>
        <v>0</v>
      </c>
      <c r="L21" s="44">
        <f t="shared" si="4"/>
        <v>0.011</v>
      </c>
      <c r="M21" s="44">
        <f t="shared" si="4"/>
        <v>0</v>
      </c>
      <c r="N21" s="44">
        <f t="shared" si="4"/>
        <v>0</v>
      </c>
      <c r="O21" s="44"/>
      <c r="P21" s="44"/>
    </row>
    <row r="22" spans="1:16" ht="25.5">
      <c r="A22" s="123">
        <v>10</v>
      </c>
      <c r="B22" s="126" t="s">
        <v>247</v>
      </c>
      <c r="C22" s="18">
        <v>0.22</v>
      </c>
      <c r="D22" s="18"/>
      <c r="E22" s="18"/>
      <c r="F22" s="18"/>
      <c r="G22" s="18">
        <v>0.22</v>
      </c>
      <c r="H22" s="126" t="s">
        <v>94</v>
      </c>
      <c r="I22" s="127">
        <v>0.011</v>
      </c>
      <c r="J22" s="128"/>
      <c r="K22" s="128"/>
      <c r="L22" s="129">
        <v>0.011</v>
      </c>
      <c r="M22" s="140"/>
      <c r="N22" s="128"/>
      <c r="O22" s="128"/>
      <c r="P22" s="366"/>
    </row>
    <row r="23" spans="1:16" ht="15">
      <c r="A23" s="369" t="s">
        <v>51</v>
      </c>
      <c r="B23" s="144" t="s">
        <v>248</v>
      </c>
      <c r="C23" s="44">
        <f>SUM(C24:C25)</f>
        <v>189.7</v>
      </c>
      <c r="D23" s="44">
        <f aca="true" t="shared" si="5" ref="D23:N23">SUM(D24:D25)</f>
        <v>18</v>
      </c>
      <c r="E23" s="44">
        <f t="shared" si="5"/>
        <v>0</v>
      </c>
      <c r="F23" s="44">
        <f t="shared" si="5"/>
        <v>0</v>
      </c>
      <c r="G23" s="44">
        <f t="shared" si="5"/>
        <v>171.7</v>
      </c>
      <c r="H23" s="44"/>
      <c r="I23" s="44">
        <f t="shared" si="5"/>
        <v>4.5</v>
      </c>
      <c r="J23" s="44">
        <f t="shared" si="5"/>
        <v>0</v>
      </c>
      <c r="K23" s="44">
        <f t="shared" si="5"/>
        <v>0</v>
      </c>
      <c r="L23" s="44">
        <f t="shared" si="5"/>
        <v>0</v>
      </c>
      <c r="M23" s="44">
        <f t="shared" si="5"/>
        <v>0</v>
      </c>
      <c r="N23" s="44">
        <f t="shared" si="5"/>
        <v>4.5</v>
      </c>
      <c r="O23" s="44"/>
      <c r="P23" s="44"/>
    </row>
    <row r="24" spans="1:16" ht="51">
      <c r="A24" s="123">
        <v>11</v>
      </c>
      <c r="B24" s="2" t="s">
        <v>249</v>
      </c>
      <c r="C24" s="18">
        <v>18</v>
      </c>
      <c r="D24" s="18">
        <v>18</v>
      </c>
      <c r="E24" s="145"/>
      <c r="F24" s="145"/>
      <c r="G24" s="18"/>
      <c r="H24" s="102" t="s">
        <v>250</v>
      </c>
      <c r="I24" s="18">
        <v>1.8</v>
      </c>
      <c r="J24" s="133"/>
      <c r="K24" s="133"/>
      <c r="L24" s="132"/>
      <c r="M24" s="146"/>
      <c r="N24" s="132">
        <v>1.8</v>
      </c>
      <c r="O24" s="132"/>
      <c r="P24" s="366"/>
    </row>
    <row r="25" spans="1:16" ht="76.5">
      <c r="A25" s="123">
        <v>12</v>
      </c>
      <c r="B25" s="147" t="s">
        <v>251</v>
      </c>
      <c r="C25" s="18">
        <v>171.7</v>
      </c>
      <c r="D25" s="18"/>
      <c r="E25" s="18"/>
      <c r="F25" s="18"/>
      <c r="G25" s="18">
        <v>171.7</v>
      </c>
      <c r="H25" s="102" t="s">
        <v>95</v>
      </c>
      <c r="I25" s="18">
        <v>2.7</v>
      </c>
      <c r="J25" s="133"/>
      <c r="K25" s="133"/>
      <c r="L25" s="132"/>
      <c r="M25" s="146"/>
      <c r="N25" s="132">
        <v>2.7</v>
      </c>
      <c r="O25" s="132"/>
      <c r="P25" s="366"/>
    </row>
    <row r="26" spans="1:16" ht="25.5">
      <c r="A26" s="365" t="s">
        <v>52</v>
      </c>
      <c r="B26" s="138" t="s">
        <v>40</v>
      </c>
      <c r="C26" s="44">
        <f>SUM(C27:C31)</f>
        <v>1.22</v>
      </c>
      <c r="D26" s="44">
        <f aca="true" t="shared" si="6" ref="D26:N26">SUM(D27:D31)</f>
        <v>1.0699999999999998</v>
      </c>
      <c r="E26" s="44">
        <f t="shared" si="6"/>
        <v>0</v>
      </c>
      <c r="F26" s="44">
        <f t="shared" si="6"/>
        <v>0</v>
      </c>
      <c r="G26" s="44">
        <f t="shared" si="6"/>
        <v>0.15</v>
      </c>
      <c r="H26" s="44"/>
      <c r="I26" s="44">
        <f t="shared" si="6"/>
        <v>0.15</v>
      </c>
      <c r="J26" s="44">
        <f t="shared" si="6"/>
        <v>0</v>
      </c>
      <c r="K26" s="44">
        <f t="shared" si="6"/>
        <v>0</v>
      </c>
      <c r="L26" s="44">
        <f t="shared" si="6"/>
        <v>0</v>
      </c>
      <c r="M26" s="44">
        <f t="shared" si="6"/>
        <v>0.15</v>
      </c>
      <c r="N26" s="44">
        <f t="shared" si="6"/>
        <v>0</v>
      </c>
      <c r="O26" s="44"/>
      <c r="P26" s="44"/>
    </row>
    <row r="27" spans="1:16" ht="25.5">
      <c r="A27" s="123">
        <v>13</v>
      </c>
      <c r="B27" s="126" t="s">
        <v>252</v>
      </c>
      <c r="C27" s="18">
        <v>0.35</v>
      </c>
      <c r="D27" s="18">
        <v>0.35</v>
      </c>
      <c r="E27" s="18"/>
      <c r="F27" s="18"/>
      <c r="G27" s="18"/>
      <c r="H27" s="126" t="s">
        <v>253</v>
      </c>
      <c r="I27" s="127">
        <v>0</v>
      </c>
      <c r="J27" s="128"/>
      <c r="K27" s="128"/>
      <c r="L27" s="128"/>
      <c r="M27" s="129">
        <v>0</v>
      </c>
      <c r="N27" s="128"/>
      <c r="O27" s="128"/>
      <c r="P27" s="370"/>
    </row>
    <row r="28" spans="1:16" ht="25.5">
      <c r="A28" s="123">
        <v>14</v>
      </c>
      <c r="B28" s="126" t="s">
        <v>252</v>
      </c>
      <c r="C28" s="18">
        <v>0.35</v>
      </c>
      <c r="D28" s="18">
        <v>0.35</v>
      </c>
      <c r="E28" s="131"/>
      <c r="F28" s="130"/>
      <c r="G28" s="18"/>
      <c r="H28" s="126" t="s">
        <v>254</v>
      </c>
      <c r="I28" s="127">
        <v>0</v>
      </c>
      <c r="J28" s="123"/>
      <c r="K28" s="123"/>
      <c r="L28" s="123"/>
      <c r="M28" s="129">
        <v>0</v>
      </c>
      <c r="N28" s="123"/>
      <c r="O28" s="123"/>
      <c r="P28" s="366"/>
    </row>
    <row r="29" spans="1:16" ht="25.5">
      <c r="A29" s="123">
        <v>15</v>
      </c>
      <c r="B29" s="126" t="s">
        <v>252</v>
      </c>
      <c r="C29" s="18">
        <v>0.12</v>
      </c>
      <c r="D29" s="18">
        <v>0.12</v>
      </c>
      <c r="E29" s="131"/>
      <c r="F29" s="130"/>
      <c r="G29" s="18"/>
      <c r="H29" s="126" t="s">
        <v>255</v>
      </c>
      <c r="I29" s="127">
        <v>0.15</v>
      </c>
      <c r="J29" s="123"/>
      <c r="K29" s="123"/>
      <c r="L29" s="123"/>
      <c r="M29" s="129">
        <v>0.15</v>
      </c>
      <c r="N29" s="123"/>
      <c r="O29" s="123"/>
      <c r="P29" s="366"/>
    </row>
    <row r="30" spans="1:16" ht="25.5">
      <c r="A30" s="123">
        <v>16</v>
      </c>
      <c r="B30" s="126" t="s">
        <v>252</v>
      </c>
      <c r="C30" s="18">
        <v>0.15</v>
      </c>
      <c r="D30" s="18"/>
      <c r="E30" s="131"/>
      <c r="F30" s="130"/>
      <c r="G30" s="18">
        <v>0.15</v>
      </c>
      <c r="H30" s="126" t="s">
        <v>256</v>
      </c>
      <c r="I30" s="127">
        <v>0</v>
      </c>
      <c r="J30" s="123"/>
      <c r="K30" s="123"/>
      <c r="L30" s="123"/>
      <c r="M30" s="129">
        <v>0</v>
      </c>
      <c r="N30" s="123"/>
      <c r="O30" s="123"/>
      <c r="P30" s="366"/>
    </row>
    <row r="31" spans="1:16" ht="25.5">
      <c r="A31" s="123">
        <v>17</v>
      </c>
      <c r="B31" s="126" t="s">
        <v>252</v>
      </c>
      <c r="C31" s="18">
        <v>0.25</v>
      </c>
      <c r="D31" s="18">
        <v>0.25</v>
      </c>
      <c r="E31" s="131"/>
      <c r="F31" s="130"/>
      <c r="G31" s="18"/>
      <c r="H31" s="126" t="s">
        <v>257</v>
      </c>
      <c r="I31" s="127">
        <v>0</v>
      </c>
      <c r="J31" s="123"/>
      <c r="K31" s="123"/>
      <c r="L31" s="123"/>
      <c r="M31" s="129">
        <v>0</v>
      </c>
      <c r="N31" s="123"/>
      <c r="O31" s="123"/>
      <c r="P31" s="366"/>
    </row>
    <row r="32" spans="1:16" ht="25.5">
      <c r="A32" s="365" t="s">
        <v>54</v>
      </c>
      <c r="B32" s="138" t="s">
        <v>87</v>
      </c>
      <c r="C32" s="44">
        <f>SUM(C33:C34)</f>
        <v>0.18</v>
      </c>
      <c r="D32" s="44">
        <f aca="true" t="shared" si="7" ref="D32:N32">SUM(D33:D34)</f>
        <v>0</v>
      </c>
      <c r="E32" s="44">
        <f t="shared" si="7"/>
        <v>0</v>
      </c>
      <c r="F32" s="44">
        <f t="shared" si="7"/>
        <v>0</v>
      </c>
      <c r="G32" s="44">
        <f t="shared" si="7"/>
        <v>0.18</v>
      </c>
      <c r="H32" s="44"/>
      <c r="I32" s="44">
        <f t="shared" si="7"/>
        <v>0</v>
      </c>
      <c r="J32" s="44">
        <f t="shared" si="7"/>
        <v>0</v>
      </c>
      <c r="K32" s="44">
        <f t="shared" si="7"/>
        <v>0</v>
      </c>
      <c r="L32" s="44">
        <f t="shared" si="7"/>
        <v>0</v>
      </c>
      <c r="M32" s="44">
        <f t="shared" si="7"/>
        <v>0</v>
      </c>
      <c r="N32" s="44">
        <f t="shared" si="7"/>
        <v>0</v>
      </c>
      <c r="O32" s="44"/>
      <c r="P32" s="44"/>
    </row>
    <row r="33" spans="1:16" ht="25.5">
      <c r="A33" s="367">
        <v>18</v>
      </c>
      <c r="B33" s="2" t="s">
        <v>110</v>
      </c>
      <c r="C33" s="18">
        <v>0.08</v>
      </c>
      <c r="D33" s="17"/>
      <c r="E33" s="17"/>
      <c r="F33" s="17"/>
      <c r="G33" s="32">
        <v>0.08</v>
      </c>
      <c r="H33" s="148" t="s">
        <v>258</v>
      </c>
      <c r="I33" s="127">
        <v>0</v>
      </c>
      <c r="J33" s="17"/>
      <c r="K33" s="17"/>
      <c r="L33" s="17"/>
      <c r="M33" s="17"/>
      <c r="N33" s="17"/>
      <c r="O33" s="17"/>
      <c r="P33" s="368"/>
    </row>
    <row r="34" spans="1:16" ht="25.5">
      <c r="A34" s="367">
        <v>19</v>
      </c>
      <c r="B34" s="2" t="s">
        <v>110</v>
      </c>
      <c r="C34" s="18">
        <v>0.1</v>
      </c>
      <c r="D34" s="17"/>
      <c r="E34" s="17"/>
      <c r="F34" s="17"/>
      <c r="G34" s="32">
        <v>0.1</v>
      </c>
      <c r="H34" s="148" t="s">
        <v>259</v>
      </c>
      <c r="I34" s="127"/>
      <c r="J34" s="17"/>
      <c r="K34" s="17"/>
      <c r="L34" s="17"/>
      <c r="M34" s="17"/>
      <c r="N34" s="17"/>
      <c r="O34" s="17"/>
      <c r="P34" s="368"/>
    </row>
    <row r="35" spans="1:16" ht="15">
      <c r="A35" s="365"/>
      <c r="B35" s="8" t="s">
        <v>5</v>
      </c>
      <c r="C35" s="44">
        <f>C32+C26+C23+C21+C17+C13+C10+C8</f>
        <v>196.57999999999998</v>
      </c>
      <c r="D35" s="44">
        <f aca="true" t="shared" si="8" ref="D35:N35">D32+D26+D23+D21+D17+D13+D10+D8</f>
        <v>23.730000000000004</v>
      </c>
      <c r="E35" s="44">
        <f t="shared" si="8"/>
        <v>0</v>
      </c>
      <c r="F35" s="44">
        <f t="shared" si="8"/>
        <v>0</v>
      </c>
      <c r="G35" s="44">
        <f t="shared" si="8"/>
        <v>172.85</v>
      </c>
      <c r="H35" s="44"/>
      <c r="I35" s="44">
        <f t="shared" si="8"/>
        <v>7.771000000000001</v>
      </c>
      <c r="J35" s="44">
        <f t="shared" si="8"/>
        <v>0</v>
      </c>
      <c r="K35" s="44">
        <f t="shared" si="8"/>
        <v>0</v>
      </c>
      <c r="L35" s="44">
        <f t="shared" si="8"/>
        <v>0.011</v>
      </c>
      <c r="M35" s="44">
        <f t="shared" si="8"/>
        <v>3.26</v>
      </c>
      <c r="N35" s="44">
        <f t="shared" si="8"/>
        <v>4.5</v>
      </c>
      <c r="O35" s="44"/>
      <c r="P35" s="44"/>
    </row>
    <row r="37" spans="10:16" ht="15">
      <c r="J37" s="396" t="s">
        <v>437</v>
      </c>
      <c r="K37" s="396"/>
      <c r="L37" s="396"/>
      <c r="M37" s="396"/>
      <c r="N37" s="396"/>
      <c r="O37" s="396"/>
      <c r="P37" s="396"/>
    </row>
    <row r="38" spans="10:16" ht="15">
      <c r="J38" s="396"/>
      <c r="K38" s="396"/>
      <c r="L38" s="396"/>
      <c r="M38" s="396"/>
      <c r="N38" s="396"/>
      <c r="O38" s="396"/>
      <c r="P38" s="396"/>
    </row>
  </sheetData>
  <sheetProtection/>
  <mergeCells count="13">
    <mergeCell ref="D5:G5"/>
    <mergeCell ref="H5:H6"/>
    <mergeCell ref="I5:I6"/>
    <mergeCell ref="J37:P38"/>
    <mergeCell ref="P5:P6"/>
    <mergeCell ref="O5:O6"/>
    <mergeCell ref="A1:P1"/>
    <mergeCell ref="A3:P3"/>
    <mergeCell ref="A2:P2"/>
    <mergeCell ref="J5:N5"/>
    <mergeCell ref="A5:A6"/>
    <mergeCell ref="B5:B6"/>
    <mergeCell ref="C5:C6"/>
  </mergeCells>
  <printOptions/>
  <pageMargins left="0.29" right="0.31" top="0.33" bottom="0.43" header="0.27" footer="0.15748031496063"/>
  <pageSetup horizontalDpi="600" verticalDpi="600" orientation="landscape" paperSize="9" r:id="rId2"/>
  <headerFooter alignWithMargins="0">
    <oddFooter>&amp;R&amp;P</oddFooter>
  </headerFooter>
  <drawing r:id="rId1"/>
</worksheet>
</file>

<file path=xl/worksheets/sheet7.xml><?xml version="1.0" encoding="utf-8"?>
<worksheet xmlns="http://schemas.openxmlformats.org/spreadsheetml/2006/main" xmlns:r="http://schemas.openxmlformats.org/officeDocument/2006/relationships">
  <dimension ref="A2:AX14"/>
  <sheetViews>
    <sheetView zoomScale="115" zoomScaleNormal="115" zoomScalePageLayoutView="0" workbookViewId="0" topLeftCell="A4">
      <selection activeCell="H6" sqref="H6:H7"/>
    </sheetView>
  </sheetViews>
  <sheetFormatPr defaultColWidth="9.140625" defaultRowHeight="12.75"/>
  <cols>
    <col min="1" max="1" width="3.57421875" style="61" customWidth="1"/>
    <col min="2" max="2" width="23.00390625" style="62" customWidth="1"/>
    <col min="3" max="3" width="7.28125" style="61" customWidth="1"/>
    <col min="4" max="5" width="5.28125" style="61" customWidth="1"/>
    <col min="6" max="6" width="5.00390625" style="61" customWidth="1"/>
    <col min="7" max="7" width="5.28125" style="61" customWidth="1"/>
    <col min="8" max="8" width="18.140625" style="62" customWidth="1"/>
    <col min="9" max="9" width="7.8515625" style="61" customWidth="1"/>
    <col min="10" max="10" width="5.00390625" style="61" customWidth="1"/>
    <col min="11" max="11" width="5.421875" style="61" customWidth="1"/>
    <col min="12" max="12" width="5.57421875" style="61" customWidth="1"/>
    <col min="13" max="13" width="4.8515625" style="61" customWidth="1"/>
    <col min="14" max="14" width="6.421875" style="61" customWidth="1"/>
    <col min="15" max="15" width="29.28125" style="62" customWidth="1"/>
    <col min="16" max="16" width="7.00390625" style="61" customWidth="1"/>
    <col min="17" max="16384" width="9.140625" style="61" customWidth="1"/>
  </cols>
  <sheetData>
    <row r="2" spans="1:50" s="34" customFormat="1" ht="15.75">
      <c r="A2" s="382" t="s">
        <v>428</v>
      </c>
      <c r="B2" s="382"/>
      <c r="C2" s="382"/>
      <c r="D2" s="382"/>
      <c r="E2" s="382"/>
      <c r="F2" s="382"/>
      <c r="G2" s="382"/>
      <c r="H2" s="382"/>
      <c r="I2" s="382"/>
      <c r="J2" s="382"/>
      <c r="K2" s="382"/>
      <c r="L2" s="382"/>
      <c r="M2" s="382"/>
      <c r="N2" s="382"/>
      <c r="O2" s="382"/>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s="34" customFormat="1" ht="15.75">
      <c r="A3" s="9"/>
      <c r="B3" s="382" t="s">
        <v>117</v>
      </c>
      <c r="C3" s="382"/>
      <c r="D3" s="382"/>
      <c r="E3" s="382"/>
      <c r="F3" s="382"/>
      <c r="G3" s="382"/>
      <c r="H3" s="382"/>
      <c r="I3" s="382"/>
      <c r="J3" s="382"/>
      <c r="K3" s="382"/>
      <c r="L3" s="382"/>
      <c r="M3" s="382"/>
      <c r="N3" s="382"/>
      <c r="O3" s="382"/>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row>
    <row r="4" spans="1:50" s="34" customFormat="1" ht="15" customHeight="1">
      <c r="A4" s="385" t="s">
        <v>436</v>
      </c>
      <c r="B4" s="385"/>
      <c r="C4" s="385"/>
      <c r="D4" s="385"/>
      <c r="E4" s="385"/>
      <c r="F4" s="385"/>
      <c r="G4" s="385"/>
      <c r="H4" s="385"/>
      <c r="I4" s="385"/>
      <c r="J4" s="385"/>
      <c r="K4" s="385"/>
      <c r="L4" s="385"/>
      <c r="M4" s="385"/>
      <c r="N4" s="385"/>
      <c r="O4" s="385"/>
      <c r="P4" s="385"/>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row>
    <row r="5" spans="1:50" s="34" customFormat="1" ht="15" customHeight="1">
      <c r="A5" s="70"/>
      <c r="B5" s="70"/>
      <c r="C5" s="70"/>
      <c r="D5" s="70"/>
      <c r="E5" s="70"/>
      <c r="F5" s="70"/>
      <c r="G5" s="70"/>
      <c r="H5" s="70"/>
      <c r="I5" s="70"/>
      <c r="J5" s="70"/>
      <c r="K5" s="70"/>
      <c r="L5" s="70"/>
      <c r="M5" s="70"/>
      <c r="N5" s="70"/>
      <c r="O5" s="70"/>
      <c r="P5" s="70"/>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row>
    <row r="6" spans="1:16" s="276" customFormat="1" ht="35.25" customHeight="1">
      <c r="A6" s="403" t="s">
        <v>0</v>
      </c>
      <c r="B6" s="399" t="s">
        <v>29</v>
      </c>
      <c r="C6" s="388" t="s">
        <v>13</v>
      </c>
      <c r="D6" s="388" t="s">
        <v>125</v>
      </c>
      <c r="E6" s="388"/>
      <c r="F6" s="388"/>
      <c r="G6" s="388"/>
      <c r="H6" s="399" t="s">
        <v>126</v>
      </c>
      <c r="I6" s="388" t="s">
        <v>32</v>
      </c>
      <c r="J6" s="402" t="s">
        <v>127</v>
      </c>
      <c r="K6" s="402"/>
      <c r="L6" s="402"/>
      <c r="M6" s="402"/>
      <c r="N6" s="402"/>
      <c r="O6" s="393" t="s">
        <v>128</v>
      </c>
      <c r="P6" s="400" t="s">
        <v>81</v>
      </c>
    </row>
    <row r="7" spans="1:16" s="276" customFormat="1" ht="114.75" customHeight="1">
      <c r="A7" s="403"/>
      <c r="B7" s="399"/>
      <c r="C7" s="388"/>
      <c r="D7" s="86" t="s">
        <v>2</v>
      </c>
      <c r="E7" s="86" t="s">
        <v>1</v>
      </c>
      <c r="F7" s="86" t="s">
        <v>129</v>
      </c>
      <c r="G7" s="86" t="s">
        <v>3</v>
      </c>
      <c r="H7" s="399"/>
      <c r="I7" s="388"/>
      <c r="J7" s="86" t="s">
        <v>14</v>
      </c>
      <c r="K7" s="86" t="s">
        <v>7</v>
      </c>
      <c r="L7" s="86" t="s">
        <v>8</v>
      </c>
      <c r="M7" s="86" t="s">
        <v>9</v>
      </c>
      <c r="N7" s="86" t="s">
        <v>11</v>
      </c>
      <c r="O7" s="402"/>
      <c r="P7" s="401"/>
    </row>
    <row r="8" spans="1:17" s="59" customFormat="1" ht="33.75">
      <c r="A8" s="87">
        <v>-1</v>
      </c>
      <c r="B8" s="87">
        <v>-2</v>
      </c>
      <c r="C8" s="87" t="s">
        <v>15</v>
      </c>
      <c r="D8" s="87">
        <v>-4</v>
      </c>
      <c r="E8" s="87">
        <v>-5</v>
      </c>
      <c r="F8" s="87">
        <v>-6</v>
      </c>
      <c r="G8" s="87">
        <v>-7</v>
      </c>
      <c r="H8" s="87">
        <v>-8</v>
      </c>
      <c r="I8" s="87" t="s">
        <v>16</v>
      </c>
      <c r="J8" s="87">
        <v>-10</v>
      </c>
      <c r="K8" s="87">
        <v>-11</v>
      </c>
      <c r="L8" s="87">
        <v>-12</v>
      </c>
      <c r="M8" s="87">
        <v>-13</v>
      </c>
      <c r="N8" s="87">
        <v>-14</v>
      </c>
      <c r="O8" s="87">
        <v>-15</v>
      </c>
      <c r="P8" s="87">
        <v>-16</v>
      </c>
      <c r="Q8" s="60"/>
    </row>
    <row r="9" spans="1:16" s="276" customFormat="1" ht="25.5">
      <c r="A9" s="371">
        <v>1</v>
      </c>
      <c r="B9" s="274" t="s">
        <v>130</v>
      </c>
      <c r="C9" s="275">
        <v>0.3</v>
      </c>
      <c r="D9" s="275"/>
      <c r="E9" s="275"/>
      <c r="F9" s="275"/>
      <c r="G9" s="275">
        <v>0.3</v>
      </c>
      <c r="H9" s="275" t="s">
        <v>131</v>
      </c>
      <c r="I9" s="275">
        <v>0.2</v>
      </c>
      <c r="J9" s="275"/>
      <c r="K9" s="275"/>
      <c r="L9" s="275"/>
      <c r="M9" s="275">
        <v>0.2</v>
      </c>
      <c r="N9" s="275"/>
      <c r="O9" s="275" t="s">
        <v>132</v>
      </c>
      <c r="P9" s="275"/>
    </row>
    <row r="10" spans="1:16" s="276" customFormat="1" ht="12.75">
      <c r="A10" s="372"/>
      <c r="B10" s="373" t="s">
        <v>90</v>
      </c>
      <c r="C10" s="373">
        <f>SUM(C9:C9)</f>
        <v>0.3</v>
      </c>
      <c r="D10" s="373">
        <f>SUM(D9:D9)</f>
        <v>0</v>
      </c>
      <c r="E10" s="373">
        <f>SUM(E9:E9)</f>
        <v>0</v>
      </c>
      <c r="F10" s="373">
        <f>SUM(F9:F9)</f>
        <v>0</v>
      </c>
      <c r="G10" s="373">
        <f>SUM(G9:G9)</f>
        <v>0.3</v>
      </c>
      <c r="H10" s="373"/>
      <c r="I10" s="101">
        <f aca="true" t="shared" si="0" ref="I10:N10">SUM(I9:I9)</f>
        <v>0.2</v>
      </c>
      <c r="J10" s="101">
        <f t="shared" si="0"/>
        <v>0</v>
      </c>
      <c r="K10" s="101">
        <f t="shared" si="0"/>
        <v>0</v>
      </c>
      <c r="L10" s="101">
        <f t="shared" si="0"/>
        <v>0</v>
      </c>
      <c r="M10" s="101">
        <f t="shared" si="0"/>
        <v>0.2</v>
      </c>
      <c r="N10" s="101">
        <f t="shared" si="0"/>
        <v>0</v>
      </c>
      <c r="O10" s="373"/>
      <c r="P10" s="374"/>
    </row>
    <row r="12" spans="11:16" ht="18.75">
      <c r="K12" s="396" t="s">
        <v>437</v>
      </c>
      <c r="L12" s="396"/>
      <c r="M12" s="396"/>
      <c r="N12" s="396"/>
      <c r="O12" s="396"/>
      <c r="P12" s="396"/>
    </row>
    <row r="14" ht="18.75">
      <c r="B14" s="63"/>
    </row>
  </sheetData>
  <sheetProtection/>
  <mergeCells count="13">
    <mergeCell ref="B3:O3"/>
    <mergeCell ref="A2:O2"/>
    <mergeCell ref="O6:O7"/>
    <mergeCell ref="A6:A7"/>
    <mergeCell ref="B6:B7"/>
    <mergeCell ref="C6:C7"/>
    <mergeCell ref="D6:G6"/>
    <mergeCell ref="H6:H7"/>
    <mergeCell ref="K12:P12"/>
    <mergeCell ref="A4:P4"/>
    <mergeCell ref="P6:P7"/>
    <mergeCell ref="I6:I7"/>
    <mergeCell ref="J6:N6"/>
  </mergeCells>
  <printOptions/>
  <pageMargins left="0.29" right="0.25" top="0.25" bottom="0.32" header="0.21" footer="0.21"/>
  <pageSetup horizontalDpi="600" verticalDpi="600" orientation="landscape" paperSize="9" r:id="rId2"/>
  <headerFooter>
    <oddFooter>&amp;R&amp;P</oddFooter>
  </headerFooter>
  <drawing r:id="rId1"/>
</worksheet>
</file>

<file path=xl/worksheets/sheet8.xml><?xml version="1.0" encoding="utf-8"?>
<worksheet xmlns="http://schemas.openxmlformats.org/spreadsheetml/2006/main" xmlns:r="http://schemas.openxmlformats.org/officeDocument/2006/relationships">
  <dimension ref="A1:AZ19"/>
  <sheetViews>
    <sheetView zoomScale="130" zoomScaleNormal="130" zoomScalePageLayoutView="0" workbookViewId="0" topLeftCell="A4">
      <selection activeCell="L18" sqref="L18:P19"/>
    </sheetView>
  </sheetViews>
  <sheetFormatPr defaultColWidth="9.140625" defaultRowHeight="12.75"/>
  <cols>
    <col min="1" max="1" width="4.00390625" style="34" customWidth="1"/>
    <col min="2" max="2" width="32.8515625" style="56" customWidth="1"/>
    <col min="3" max="3" width="7.8515625" style="34" customWidth="1"/>
    <col min="4" max="5" width="5.28125" style="34" customWidth="1"/>
    <col min="6" max="6" width="4.7109375" style="34" customWidth="1"/>
    <col min="7" max="7" width="6.28125" style="34" customWidth="1"/>
    <col min="8" max="8" width="10.7109375" style="56" customWidth="1"/>
    <col min="9" max="9" width="10.421875" style="34" customWidth="1"/>
    <col min="10" max="10" width="6.421875" style="34" customWidth="1"/>
    <col min="11" max="11" width="5.00390625" style="34" customWidth="1"/>
    <col min="12" max="12" width="6.140625" style="34" customWidth="1"/>
    <col min="13" max="13" width="5.57421875" style="34" customWidth="1"/>
    <col min="14" max="14" width="6.8515625" style="34" customWidth="1"/>
    <col min="15" max="15" width="20.7109375" style="56" customWidth="1"/>
    <col min="16" max="16" width="6.57421875" style="34" customWidth="1"/>
    <col min="17" max="16384" width="9.140625" style="34" customWidth="1"/>
  </cols>
  <sheetData>
    <row r="1" spans="1:52" s="64" customFormat="1" ht="15.75">
      <c r="A1" s="382" t="s">
        <v>429</v>
      </c>
      <c r="B1" s="384"/>
      <c r="C1" s="384"/>
      <c r="D1" s="384"/>
      <c r="E1" s="384"/>
      <c r="F1" s="384"/>
      <c r="G1" s="384"/>
      <c r="H1" s="384"/>
      <c r="I1" s="384"/>
      <c r="J1" s="384"/>
      <c r="K1" s="384"/>
      <c r="L1" s="384"/>
      <c r="M1" s="384"/>
      <c r="N1" s="384"/>
      <c r="O1" s="384"/>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row>
    <row r="2" spans="1:52" s="64" customFormat="1" ht="15.75">
      <c r="A2" s="382" t="s">
        <v>118</v>
      </c>
      <c r="B2" s="382"/>
      <c r="C2" s="382"/>
      <c r="D2" s="382"/>
      <c r="E2" s="382"/>
      <c r="F2" s="382"/>
      <c r="G2" s="382"/>
      <c r="H2" s="382"/>
      <c r="I2" s="382"/>
      <c r="J2" s="382"/>
      <c r="K2" s="382"/>
      <c r="L2" s="382"/>
      <c r="M2" s="382"/>
      <c r="N2" s="382"/>
      <c r="O2" s="382"/>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row>
    <row r="3" spans="1:52" ht="18" customHeight="1">
      <c r="A3" s="407" t="s">
        <v>438</v>
      </c>
      <c r="B3" s="407"/>
      <c r="C3" s="407"/>
      <c r="D3" s="407"/>
      <c r="E3" s="407"/>
      <c r="F3" s="407"/>
      <c r="G3" s="407"/>
      <c r="H3" s="407"/>
      <c r="I3" s="407"/>
      <c r="J3" s="407"/>
      <c r="K3" s="407"/>
      <c r="L3" s="407"/>
      <c r="M3" s="407"/>
      <c r="N3" s="407"/>
      <c r="O3" s="407"/>
      <c r="P3" s="407"/>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row>
    <row r="4" spans="1:52" ht="18" customHeight="1">
      <c r="A4" s="181"/>
      <c r="B4" s="181"/>
      <c r="C4" s="181"/>
      <c r="D4" s="181"/>
      <c r="E4" s="181"/>
      <c r="F4" s="181"/>
      <c r="G4" s="181"/>
      <c r="H4" s="181"/>
      <c r="I4" s="181"/>
      <c r="J4" s="181"/>
      <c r="K4" s="181"/>
      <c r="L4" s="181"/>
      <c r="M4" s="181"/>
      <c r="N4" s="181"/>
      <c r="O4" s="181"/>
      <c r="P4" s="181"/>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row>
    <row r="5" spans="1:16" s="277" customFormat="1" ht="35.25" customHeight="1">
      <c r="A5" s="406" t="s">
        <v>0</v>
      </c>
      <c r="B5" s="409" t="s">
        <v>29</v>
      </c>
      <c r="C5" s="380" t="s">
        <v>13</v>
      </c>
      <c r="D5" s="380" t="s">
        <v>125</v>
      </c>
      <c r="E5" s="380"/>
      <c r="F5" s="380"/>
      <c r="G5" s="380"/>
      <c r="H5" s="409" t="s">
        <v>126</v>
      </c>
      <c r="I5" s="380" t="s">
        <v>32</v>
      </c>
      <c r="J5" s="404" t="s">
        <v>127</v>
      </c>
      <c r="K5" s="404"/>
      <c r="L5" s="404"/>
      <c r="M5" s="404"/>
      <c r="N5" s="404"/>
      <c r="O5" s="405" t="s">
        <v>128</v>
      </c>
      <c r="P5" s="408" t="s">
        <v>4</v>
      </c>
    </row>
    <row r="6" spans="1:16" s="277" customFormat="1" ht="55.5" customHeight="1">
      <c r="A6" s="406"/>
      <c r="B6" s="409"/>
      <c r="C6" s="380"/>
      <c r="D6" s="85" t="s">
        <v>2</v>
      </c>
      <c r="E6" s="85" t="s">
        <v>1</v>
      </c>
      <c r="F6" s="85" t="s">
        <v>129</v>
      </c>
      <c r="G6" s="85" t="s">
        <v>3</v>
      </c>
      <c r="H6" s="409"/>
      <c r="I6" s="380"/>
      <c r="J6" s="85" t="s">
        <v>14</v>
      </c>
      <c r="K6" s="85" t="s">
        <v>7</v>
      </c>
      <c r="L6" s="85" t="s">
        <v>8</v>
      </c>
      <c r="M6" s="85" t="s">
        <v>9</v>
      </c>
      <c r="N6" s="85" t="s">
        <v>11</v>
      </c>
      <c r="O6" s="404"/>
      <c r="P6" s="408"/>
    </row>
    <row r="7" spans="1:16" s="55" customFormat="1" ht="24.75" customHeight="1">
      <c r="A7" s="3">
        <v>-1</v>
      </c>
      <c r="B7" s="3">
        <v>-2</v>
      </c>
      <c r="C7" s="3" t="s">
        <v>15</v>
      </c>
      <c r="D7" s="3">
        <v>-4</v>
      </c>
      <c r="E7" s="3">
        <v>-5</v>
      </c>
      <c r="F7" s="3">
        <v>-6</v>
      </c>
      <c r="G7" s="3">
        <v>-7</v>
      </c>
      <c r="H7" s="3">
        <v>-8</v>
      </c>
      <c r="I7" s="3" t="s">
        <v>16</v>
      </c>
      <c r="J7" s="3">
        <v>-10</v>
      </c>
      <c r="K7" s="3">
        <v>-11</v>
      </c>
      <c r="L7" s="3">
        <v>-12</v>
      </c>
      <c r="M7" s="3">
        <v>-13</v>
      </c>
      <c r="N7" s="3">
        <v>-14</v>
      </c>
      <c r="O7" s="3">
        <v>-15</v>
      </c>
      <c r="P7" s="3">
        <v>-16</v>
      </c>
    </row>
    <row r="8" spans="1:16" s="279" customFormat="1" ht="12.75">
      <c r="A8" s="193" t="s">
        <v>42</v>
      </c>
      <c r="B8" s="278" t="s">
        <v>170</v>
      </c>
      <c r="C8" s="272">
        <f>SUM(C9:C9)</f>
        <v>0.31</v>
      </c>
      <c r="D8" s="272">
        <f>SUM(D9:D9)</f>
        <v>0.25</v>
      </c>
      <c r="E8" s="272">
        <f>SUM(E9:E9)</f>
        <v>0</v>
      </c>
      <c r="F8" s="272">
        <f>SUM(F9:F9)</f>
        <v>0</v>
      </c>
      <c r="G8" s="272">
        <f>SUM(G9:G9)</f>
        <v>0.06</v>
      </c>
      <c r="H8" s="272"/>
      <c r="I8" s="272">
        <f>SUM(I9:I9)</f>
        <v>0.3</v>
      </c>
      <c r="J8" s="272">
        <f>SUM(J9:J9)</f>
        <v>0</v>
      </c>
      <c r="K8" s="272">
        <f>SUM(K9:K9)</f>
        <v>0</v>
      </c>
      <c r="L8" s="272">
        <f>SUM(L9:L9)</f>
        <v>0</v>
      </c>
      <c r="M8" s="272">
        <f>SUM(M9:M9)</f>
        <v>0.3</v>
      </c>
      <c r="N8" s="272"/>
      <c r="O8" s="272"/>
      <c r="P8" s="376"/>
    </row>
    <row r="9" spans="1:16" s="279" customFormat="1" ht="30" customHeight="1">
      <c r="A9" s="107">
        <v>1</v>
      </c>
      <c r="B9" s="91" t="s">
        <v>402</v>
      </c>
      <c r="C9" s="106">
        <v>0.31</v>
      </c>
      <c r="D9" s="106">
        <v>0.25</v>
      </c>
      <c r="E9" s="106"/>
      <c r="F9" s="106"/>
      <c r="G9" s="106">
        <f>+C9-D9</f>
        <v>0.06</v>
      </c>
      <c r="H9" s="281" t="s">
        <v>168</v>
      </c>
      <c r="I9" s="280">
        <v>0.3</v>
      </c>
      <c r="J9" s="106"/>
      <c r="K9" s="106"/>
      <c r="L9" s="106"/>
      <c r="M9" s="106">
        <v>0.3</v>
      </c>
      <c r="N9" s="106"/>
      <c r="O9" s="106"/>
      <c r="P9" s="376"/>
    </row>
    <row r="10" spans="1:16" s="279" customFormat="1" ht="12.75">
      <c r="A10" s="193" t="s">
        <v>45</v>
      </c>
      <c r="B10" s="278" t="s">
        <v>47</v>
      </c>
      <c r="C10" s="272">
        <v>3</v>
      </c>
      <c r="D10" s="272"/>
      <c r="E10" s="272"/>
      <c r="F10" s="272"/>
      <c r="G10" s="272">
        <v>3</v>
      </c>
      <c r="H10" s="272"/>
      <c r="I10" s="272">
        <v>2.3</v>
      </c>
      <c r="J10" s="272"/>
      <c r="K10" s="272"/>
      <c r="L10" s="272"/>
      <c r="M10" s="272"/>
      <c r="N10" s="272">
        <v>2.3</v>
      </c>
      <c r="O10" s="272"/>
      <c r="P10" s="376"/>
    </row>
    <row r="11" spans="1:16" s="279" customFormat="1" ht="38.25">
      <c r="A11" s="107">
        <v>2</v>
      </c>
      <c r="B11" s="91" t="s">
        <v>171</v>
      </c>
      <c r="C11" s="106">
        <v>3</v>
      </c>
      <c r="D11" s="106"/>
      <c r="E11" s="106"/>
      <c r="F11" s="106"/>
      <c r="G11" s="106">
        <v>3</v>
      </c>
      <c r="H11" s="31" t="s">
        <v>167</v>
      </c>
      <c r="I11" s="106">
        <v>2.3</v>
      </c>
      <c r="J11" s="106"/>
      <c r="K11" s="106"/>
      <c r="L11" s="106"/>
      <c r="M11" s="106"/>
      <c r="N11" s="106">
        <v>2.3</v>
      </c>
      <c r="O11" s="106" t="s">
        <v>172</v>
      </c>
      <c r="P11" s="376"/>
    </row>
    <row r="12" spans="1:16" s="279" customFormat="1" ht="12.75">
      <c r="A12" s="193" t="s">
        <v>46</v>
      </c>
      <c r="B12" s="278" t="s">
        <v>53</v>
      </c>
      <c r="C12" s="272">
        <f>SUM(C13:C13)</f>
        <v>22.9</v>
      </c>
      <c r="D12" s="272">
        <f>SUM(D13:D13)</f>
        <v>0</v>
      </c>
      <c r="E12" s="272">
        <f>SUM(E13:E13)</f>
        <v>22.9</v>
      </c>
      <c r="F12" s="272">
        <f>SUM(F13:F13)</f>
        <v>0</v>
      </c>
      <c r="G12" s="272">
        <f>SUM(G13:G13)</f>
        <v>0</v>
      </c>
      <c r="H12" s="272"/>
      <c r="I12" s="272">
        <f>SUM(I13:I13)</f>
        <v>2</v>
      </c>
      <c r="J12" s="272"/>
      <c r="K12" s="272"/>
      <c r="L12" s="272"/>
      <c r="M12" s="272"/>
      <c r="N12" s="272">
        <v>2</v>
      </c>
      <c r="O12" s="272"/>
      <c r="P12" s="376"/>
    </row>
    <row r="13" spans="1:16" s="279" customFormat="1" ht="12.75">
      <c r="A13" s="107">
        <v>3</v>
      </c>
      <c r="B13" s="91" t="s">
        <v>173</v>
      </c>
      <c r="C13" s="106">
        <v>22.9</v>
      </c>
      <c r="D13" s="106"/>
      <c r="E13" s="106">
        <v>22.9</v>
      </c>
      <c r="F13" s="106"/>
      <c r="G13" s="106">
        <v>0</v>
      </c>
      <c r="H13" s="31" t="s">
        <v>174</v>
      </c>
      <c r="I13" s="31">
        <v>2</v>
      </c>
      <c r="J13" s="106"/>
      <c r="K13" s="106"/>
      <c r="L13" s="106"/>
      <c r="M13" s="106"/>
      <c r="N13" s="106">
        <v>2</v>
      </c>
      <c r="O13" s="106"/>
      <c r="P13" s="376"/>
    </row>
    <row r="14" spans="1:16" s="279" customFormat="1" ht="12.75">
      <c r="A14" s="193" t="s">
        <v>48</v>
      </c>
      <c r="B14" s="278" t="s">
        <v>79</v>
      </c>
      <c r="C14" s="272">
        <v>10</v>
      </c>
      <c r="D14" s="272"/>
      <c r="E14" s="272"/>
      <c r="F14" s="272"/>
      <c r="G14" s="272">
        <v>10</v>
      </c>
      <c r="H14" s="272"/>
      <c r="I14" s="272">
        <v>1.5</v>
      </c>
      <c r="J14" s="272"/>
      <c r="K14" s="272"/>
      <c r="L14" s="272"/>
      <c r="M14" s="272"/>
      <c r="N14" s="272">
        <v>1.5</v>
      </c>
      <c r="O14" s="272"/>
      <c r="P14" s="376"/>
    </row>
    <row r="15" spans="1:16" s="279" customFormat="1" ht="12.75">
      <c r="A15" s="107">
        <v>4</v>
      </c>
      <c r="B15" s="91" t="s">
        <v>401</v>
      </c>
      <c r="C15" s="106">
        <v>10</v>
      </c>
      <c r="D15" s="106"/>
      <c r="E15" s="106"/>
      <c r="F15" s="106"/>
      <c r="G15" s="106">
        <v>10</v>
      </c>
      <c r="H15" s="281" t="s">
        <v>169</v>
      </c>
      <c r="I15" s="106">
        <v>1.5</v>
      </c>
      <c r="J15" s="106"/>
      <c r="K15" s="106"/>
      <c r="L15" s="106"/>
      <c r="M15" s="106"/>
      <c r="N15" s="106">
        <v>1.5</v>
      </c>
      <c r="O15" s="106"/>
      <c r="P15" s="376"/>
    </row>
    <row r="16" spans="1:16" s="279" customFormat="1" ht="12.75">
      <c r="A16" s="375"/>
      <c r="B16" s="44" t="s">
        <v>90</v>
      </c>
      <c r="C16" s="101">
        <f>C8+C10+C12+C14</f>
        <v>36.209999999999994</v>
      </c>
      <c r="D16" s="101">
        <f>D8+D10+D12+D14</f>
        <v>0.25</v>
      </c>
      <c r="E16" s="101">
        <f>E8+E10+E12+E14</f>
        <v>22.9</v>
      </c>
      <c r="F16" s="101">
        <f>F8+F10+F12+F14</f>
        <v>0</v>
      </c>
      <c r="G16" s="101">
        <f>G8+G10+G12+G14</f>
        <v>13.06</v>
      </c>
      <c r="H16" s="101"/>
      <c r="I16" s="101">
        <f aca="true" t="shared" si="0" ref="I16:N16">I8+I10+I12+I14</f>
        <v>6.1</v>
      </c>
      <c r="J16" s="101">
        <f t="shared" si="0"/>
        <v>0</v>
      </c>
      <c r="K16" s="101">
        <f t="shared" si="0"/>
        <v>0</v>
      </c>
      <c r="L16" s="101">
        <f t="shared" si="0"/>
        <v>0</v>
      </c>
      <c r="M16" s="101">
        <f t="shared" si="0"/>
        <v>0.3</v>
      </c>
      <c r="N16" s="101">
        <f t="shared" si="0"/>
        <v>5.8</v>
      </c>
      <c r="O16" s="377"/>
      <c r="P16" s="376"/>
    </row>
    <row r="17" spans="2:15" s="42" customFormat="1" ht="12.75">
      <c r="B17" s="282"/>
      <c r="H17" s="282"/>
      <c r="O17" s="282"/>
    </row>
    <row r="18" spans="12:16" ht="12.75">
      <c r="L18" s="390" t="s">
        <v>437</v>
      </c>
      <c r="M18" s="390"/>
      <c r="N18" s="390"/>
      <c r="O18" s="390"/>
      <c r="P18" s="390"/>
    </row>
    <row r="19" spans="12:16" ht="12.75">
      <c r="L19" s="390"/>
      <c r="M19" s="390"/>
      <c r="N19" s="390"/>
      <c r="O19" s="390"/>
      <c r="P19" s="390"/>
    </row>
  </sheetData>
  <sheetProtection/>
  <mergeCells count="14">
    <mergeCell ref="A1:O1"/>
    <mergeCell ref="P5:P6"/>
    <mergeCell ref="B5:B6"/>
    <mergeCell ref="C5:C6"/>
    <mergeCell ref="D5:G5"/>
    <mergeCell ref="H5:H6"/>
    <mergeCell ref="I5:I6"/>
    <mergeCell ref="J5:N5"/>
    <mergeCell ref="O5:O6"/>
    <mergeCell ref="A5:A6"/>
    <mergeCell ref="L18:P19"/>
    <mergeCell ref="A3:P3"/>
    <mergeCell ref="A2:O2"/>
  </mergeCells>
  <printOptions/>
  <pageMargins left="0.28" right="0.27" top="0.56" bottom="0.63" header="0.35" footer="0.42"/>
  <pageSetup horizontalDpi="600" verticalDpi="600" orientation="landscape" paperSize="9" r:id="rId2"/>
  <headerFooter alignWithMargins="0">
    <oddFooter>&amp;R&amp;P</oddFooter>
  </headerFooter>
  <drawing r:id="rId1"/>
</worksheet>
</file>

<file path=xl/worksheets/sheet9.xml><?xml version="1.0" encoding="utf-8"?>
<worksheet xmlns="http://schemas.openxmlformats.org/spreadsheetml/2006/main" xmlns:r="http://schemas.openxmlformats.org/officeDocument/2006/relationships">
  <dimension ref="A1:EF25"/>
  <sheetViews>
    <sheetView zoomScale="115" zoomScaleNormal="115" zoomScalePageLayoutView="0" workbookViewId="0" topLeftCell="A1">
      <selection activeCell="A3" sqref="A3:P3"/>
    </sheetView>
  </sheetViews>
  <sheetFormatPr defaultColWidth="9.140625" defaultRowHeight="12.75"/>
  <cols>
    <col min="1" max="1" width="4.421875" style="14" customWidth="1"/>
    <col min="2" max="2" width="25.140625" style="16" customWidth="1"/>
    <col min="3" max="3" width="7.28125" style="14" customWidth="1"/>
    <col min="4" max="4" width="6.00390625" style="14" customWidth="1"/>
    <col min="5" max="5" width="4.7109375" style="14" customWidth="1"/>
    <col min="6" max="6" width="7.8515625" style="14" customWidth="1"/>
    <col min="7" max="7" width="5.00390625" style="14" customWidth="1"/>
    <col min="8" max="8" width="14.140625" style="14" customWidth="1"/>
    <col min="9" max="9" width="10.7109375" style="16" customWidth="1"/>
    <col min="10" max="10" width="8.00390625" style="15" customWidth="1"/>
    <col min="11" max="11" width="5.28125" style="15" customWidth="1"/>
    <col min="12" max="12" width="5.421875" style="15" customWidth="1"/>
    <col min="13" max="14" width="5.8515625" style="15" customWidth="1"/>
    <col min="15" max="15" width="21.140625" style="15" customWidth="1"/>
    <col min="16" max="16" width="5.7109375" style="16" customWidth="1"/>
    <col min="17" max="29" width="8.28125" style="65" customWidth="1"/>
    <col min="30" max="36" width="9.140625" style="65" customWidth="1"/>
    <col min="37" max="37" width="3.421875" style="65" customWidth="1"/>
    <col min="38" max="38" width="4.00390625" style="65" customWidth="1"/>
    <col min="39" max="39" width="4.421875" style="65" customWidth="1"/>
    <col min="40" max="40" width="5.140625" style="65" customWidth="1"/>
    <col min="41" max="41" width="5.421875" style="65" customWidth="1"/>
    <col min="42" max="43" width="5.140625" style="65" customWidth="1"/>
    <col min="44" max="44" width="4.8515625" style="65" customWidth="1"/>
    <col min="45" max="45" width="3.7109375" style="65" customWidth="1"/>
    <col min="46" max="46" width="4.00390625" style="65" customWidth="1"/>
    <col min="47" max="47" width="5.00390625" style="65" customWidth="1"/>
    <col min="48" max="48" width="5.421875" style="65" customWidth="1"/>
    <col min="49" max="49" width="4.7109375" style="65" customWidth="1"/>
    <col min="50" max="50" width="4.28125" style="65" customWidth="1"/>
    <col min="51" max="51" width="5.00390625" style="65" customWidth="1"/>
    <col min="52" max="136" width="9.140625" style="65" customWidth="1"/>
    <col min="137" max="16384" width="9.140625" style="14" customWidth="1"/>
  </cols>
  <sheetData>
    <row r="1" spans="1:51" s="64" customFormat="1" ht="15.75">
      <c r="A1" s="382" t="s">
        <v>430</v>
      </c>
      <c r="B1" s="382"/>
      <c r="C1" s="382"/>
      <c r="D1" s="382"/>
      <c r="E1" s="382"/>
      <c r="F1" s="382"/>
      <c r="G1" s="382"/>
      <c r="H1" s="382"/>
      <c r="I1" s="382"/>
      <c r="J1" s="382"/>
      <c r="K1" s="382"/>
      <c r="L1" s="382"/>
      <c r="M1" s="382"/>
      <c r="N1" s="382"/>
      <c r="O1" s="382"/>
      <c r="P1" s="382"/>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row>
    <row r="2" spans="1:51" s="64" customFormat="1" ht="15.75">
      <c r="A2" s="382" t="s">
        <v>119</v>
      </c>
      <c r="B2" s="382"/>
      <c r="C2" s="382"/>
      <c r="D2" s="382"/>
      <c r="E2" s="382"/>
      <c r="F2" s="382"/>
      <c r="G2" s="382"/>
      <c r="H2" s="382"/>
      <c r="I2" s="382"/>
      <c r="J2" s="382"/>
      <c r="K2" s="382"/>
      <c r="L2" s="382"/>
      <c r="M2" s="382"/>
      <c r="N2" s="382"/>
      <c r="O2" s="382"/>
      <c r="P2" s="382"/>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row>
    <row r="3" spans="1:51" s="64" customFormat="1" ht="20.25" customHeight="1">
      <c r="A3" s="407" t="s">
        <v>438</v>
      </c>
      <c r="B3" s="407"/>
      <c r="C3" s="407"/>
      <c r="D3" s="407"/>
      <c r="E3" s="407"/>
      <c r="F3" s="407"/>
      <c r="G3" s="407"/>
      <c r="H3" s="407"/>
      <c r="I3" s="407"/>
      <c r="J3" s="407"/>
      <c r="K3" s="407"/>
      <c r="L3" s="407"/>
      <c r="M3" s="407"/>
      <c r="N3" s="407"/>
      <c r="O3" s="407"/>
      <c r="P3" s="407"/>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row>
    <row r="4" spans="1:51" s="64" customFormat="1" ht="20.25" customHeight="1">
      <c r="A4" s="181"/>
      <c r="B4" s="181"/>
      <c r="C4" s="181"/>
      <c r="D4" s="181"/>
      <c r="E4" s="181"/>
      <c r="F4" s="181"/>
      <c r="G4" s="181"/>
      <c r="H4" s="181"/>
      <c r="I4" s="181"/>
      <c r="J4" s="181"/>
      <c r="K4" s="181"/>
      <c r="L4" s="181"/>
      <c r="M4" s="181"/>
      <c r="N4" s="181"/>
      <c r="O4" s="181"/>
      <c r="P4" s="181"/>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row>
    <row r="5" spans="1:16" ht="31.5" customHeight="1">
      <c r="A5" s="410" t="s">
        <v>0</v>
      </c>
      <c r="B5" s="410" t="s">
        <v>10</v>
      </c>
      <c r="C5" s="410" t="s">
        <v>13</v>
      </c>
      <c r="D5" s="410" t="s">
        <v>125</v>
      </c>
      <c r="E5" s="410"/>
      <c r="F5" s="410"/>
      <c r="G5" s="410"/>
      <c r="H5" s="410" t="s">
        <v>133</v>
      </c>
      <c r="I5" s="410" t="s">
        <v>32</v>
      </c>
      <c r="J5" s="410" t="s">
        <v>127</v>
      </c>
      <c r="K5" s="410"/>
      <c r="L5" s="410"/>
      <c r="M5" s="410"/>
      <c r="N5" s="410"/>
      <c r="O5" s="410" t="s">
        <v>134</v>
      </c>
      <c r="P5" s="410" t="s">
        <v>4</v>
      </c>
    </row>
    <row r="6" spans="1:16" ht="51">
      <c r="A6" s="410"/>
      <c r="B6" s="410"/>
      <c r="C6" s="410"/>
      <c r="D6" s="182" t="s">
        <v>2</v>
      </c>
      <c r="E6" s="182" t="s">
        <v>1</v>
      </c>
      <c r="F6" s="182" t="s">
        <v>129</v>
      </c>
      <c r="G6" s="182" t="s">
        <v>3</v>
      </c>
      <c r="H6" s="410"/>
      <c r="I6" s="410"/>
      <c r="J6" s="182" t="s">
        <v>57</v>
      </c>
      <c r="K6" s="182" t="s">
        <v>7</v>
      </c>
      <c r="L6" s="182" t="s">
        <v>8</v>
      </c>
      <c r="M6" s="182" t="s">
        <v>9</v>
      </c>
      <c r="N6" s="182" t="s">
        <v>11</v>
      </c>
      <c r="O6" s="410"/>
      <c r="P6" s="410"/>
    </row>
    <row r="7" spans="1:16" s="422" customFormat="1" ht="16.5">
      <c r="A7" s="421">
        <v>-1</v>
      </c>
      <c r="B7" s="421">
        <v>-2</v>
      </c>
      <c r="C7" s="421" t="s">
        <v>15</v>
      </c>
      <c r="D7" s="421">
        <v>-4</v>
      </c>
      <c r="E7" s="421">
        <v>-5</v>
      </c>
      <c r="F7" s="421">
        <v>-6</v>
      </c>
      <c r="G7" s="421">
        <v>-7</v>
      </c>
      <c r="H7" s="421">
        <v>-8</v>
      </c>
      <c r="I7" s="421" t="s">
        <v>16</v>
      </c>
      <c r="J7" s="421">
        <v>-10</v>
      </c>
      <c r="K7" s="421">
        <v>-11</v>
      </c>
      <c r="L7" s="421">
        <v>-12</v>
      </c>
      <c r="M7" s="421">
        <v>-13</v>
      </c>
      <c r="N7" s="421">
        <v>-14</v>
      </c>
      <c r="O7" s="421">
        <v>-15</v>
      </c>
      <c r="P7" s="421">
        <v>-16</v>
      </c>
    </row>
    <row r="8" spans="1:136" s="286" customFormat="1" ht="12.75">
      <c r="A8" s="284" t="s">
        <v>42</v>
      </c>
      <c r="B8" s="283" t="s">
        <v>43</v>
      </c>
      <c r="C8" s="98">
        <f>SUM(C9:C18)</f>
        <v>5.21</v>
      </c>
      <c r="D8" s="98">
        <f>SUM(D9:D18)</f>
        <v>4.26</v>
      </c>
      <c r="E8" s="289">
        <f>SUM(E9:E18)</f>
        <v>0</v>
      </c>
      <c r="F8" s="98">
        <f>SUM(F9:F18)</f>
        <v>0</v>
      </c>
      <c r="G8" s="98">
        <f>SUM(G9:G18)</f>
        <v>0.9500000000000002</v>
      </c>
      <c r="H8" s="284"/>
      <c r="I8" s="289">
        <f aca="true" t="shared" si="0" ref="I8:N8">SUM(I9:I18)</f>
        <v>9.2</v>
      </c>
      <c r="J8" s="289">
        <f t="shared" si="0"/>
        <v>0</v>
      </c>
      <c r="K8" s="289">
        <f t="shared" si="0"/>
        <v>1.4</v>
      </c>
      <c r="L8" s="289">
        <f t="shared" si="0"/>
        <v>1.4</v>
      </c>
      <c r="M8" s="289">
        <f t="shared" si="0"/>
        <v>6.4</v>
      </c>
      <c r="N8" s="289">
        <f t="shared" si="0"/>
        <v>0</v>
      </c>
      <c r="O8" s="284"/>
      <c r="P8" s="284"/>
      <c r="Q8" s="285"/>
      <c r="R8" s="285"/>
      <c r="S8" s="285"/>
      <c r="T8" s="285"/>
      <c r="U8" s="285"/>
      <c r="V8" s="285"/>
      <c r="W8" s="285"/>
      <c r="X8" s="285"/>
      <c r="Y8" s="285"/>
      <c r="Z8" s="285"/>
      <c r="AA8" s="285"/>
      <c r="AB8" s="285"/>
      <c r="AC8" s="285"/>
      <c r="AD8" s="285"/>
      <c r="AE8" s="285"/>
      <c r="AF8" s="285"/>
      <c r="AG8" s="285"/>
      <c r="AH8" s="285"/>
      <c r="AI8" s="285"/>
      <c r="AJ8" s="285"/>
      <c r="AK8" s="285"/>
      <c r="AL8" s="285"/>
      <c r="AM8" s="285"/>
      <c r="AN8" s="285"/>
      <c r="AO8" s="285"/>
      <c r="AP8" s="285"/>
      <c r="AQ8" s="285"/>
      <c r="AR8" s="285"/>
      <c r="AS8" s="285"/>
      <c r="AT8" s="285"/>
      <c r="AU8" s="285"/>
      <c r="AV8" s="285"/>
      <c r="AW8" s="285"/>
      <c r="AX8" s="285"/>
      <c r="AY8" s="285"/>
      <c r="AZ8" s="285"/>
      <c r="BA8" s="285"/>
      <c r="BB8" s="285"/>
      <c r="BC8" s="285"/>
      <c r="BD8" s="285"/>
      <c r="BE8" s="285"/>
      <c r="BF8" s="285"/>
      <c r="BG8" s="285"/>
      <c r="BH8" s="285"/>
      <c r="BI8" s="285"/>
      <c r="BJ8" s="285"/>
      <c r="BK8" s="285"/>
      <c r="BL8" s="285"/>
      <c r="BM8" s="285"/>
      <c r="BN8" s="285"/>
      <c r="BO8" s="285"/>
      <c r="BP8" s="285"/>
      <c r="BQ8" s="285"/>
      <c r="BR8" s="285"/>
      <c r="BS8" s="285"/>
      <c r="BT8" s="285"/>
      <c r="BU8" s="285"/>
      <c r="BV8" s="285"/>
      <c r="BW8" s="285"/>
      <c r="BX8" s="285"/>
      <c r="BY8" s="285"/>
      <c r="BZ8" s="285"/>
      <c r="CA8" s="285"/>
      <c r="CB8" s="285"/>
      <c r="CC8" s="285"/>
      <c r="CD8" s="285"/>
      <c r="CE8" s="285"/>
      <c r="CF8" s="285"/>
      <c r="CG8" s="285"/>
      <c r="CH8" s="285"/>
      <c r="CI8" s="285"/>
      <c r="CJ8" s="285"/>
      <c r="CK8" s="285"/>
      <c r="CL8" s="285"/>
      <c r="CM8" s="285"/>
      <c r="CN8" s="285"/>
      <c r="CO8" s="285"/>
      <c r="CP8" s="285"/>
      <c r="CQ8" s="285"/>
      <c r="CR8" s="285"/>
      <c r="CS8" s="285"/>
      <c r="CT8" s="285"/>
      <c r="CU8" s="285"/>
      <c r="CV8" s="285"/>
      <c r="CW8" s="285"/>
      <c r="CX8" s="285"/>
      <c r="CY8" s="285"/>
      <c r="CZ8" s="285"/>
      <c r="DA8" s="285"/>
      <c r="DB8" s="285"/>
      <c r="DC8" s="285"/>
      <c r="DD8" s="285"/>
      <c r="DE8" s="285"/>
      <c r="DF8" s="285"/>
      <c r="DG8" s="285"/>
      <c r="DH8" s="285"/>
      <c r="DI8" s="285"/>
      <c r="DJ8" s="285"/>
      <c r="DK8" s="285"/>
      <c r="DL8" s="285"/>
      <c r="DM8" s="285"/>
      <c r="DN8" s="285"/>
      <c r="DO8" s="285"/>
      <c r="DP8" s="285"/>
      <c r="DQ8" s="285"/>
      <c r="DR8" s="285"/>
      <c r="DS8" s="285"/>
      <c r="DT8" s="285"/>
      <c r="DU8" s="285"/>
      <c r="DV8" s="285"/>
      <c r="DW8" s="285"/>
      <c r="DX8" s="285"/>
      <c r="DY8" s="285"/>
      <c r="DZ8" s="285"/>
      <c r="EA8" s="285"/>
      <c r="EB8" s="285"/>
      <c r="EC8" s="285"/>
      <c r="ED8" s="285"/>
      <c r="EE8" s="285"/>
      <c r="EF8" s="285"/>
    </row>
    <row r="9" spans="1:136" s="67" customFormat="1" ht="29.25" customHeight="1">
      <c r="A9" s="182">
        <v>1</v>
      </c>
      <c r="B9" s="88" t="s">
        <v>135</v>
      </c>
      <c r="C9" s="290">
        <f>SUM(D9:G9)</f>
        <v>3.5</v>
      </c>
      <c r="D9" s="290">
        <v>3.5</v>
      </c>
      <c r="E9" s="290"/>
      <c r="F9" s="290"/>
      <c r="G9" s="290"/>
      <c r="H9" s="182" t="s">
        <v>136</v>
      </c>
      <c r="I9" s="290">
        <f>K9+L9+M9</f>
        <v>5.6</v>
      </c>
      <c r="J9" s="290"/>
      <c r="K9" s="290">
        <v>1.4</v>
      </c>
      <c r="L9" s="290">
        <v>1.4</v>
      </c>
      <c r="M9" s="290">
        <v>2.8</v>
      </c>
      <c r="N9" s="290"/>
      <c r="O9" s="411" t="s">
        <v>111</v>
      </c>
      <c r="P9" s="89"/>
      <c r="Q9" s="66"/>
      <c r="R9" s="66"/>
      <c r="S9" s="66"/>
      <c r="T9" s="66"/>
      <c r="U9" s="66"/>
      <c r="V9" s="66"/>
      <c r="W9" s="66"/>
      <c r="X9" s="66"/>
      <c r="Y9" s="66"/>
      <c r="Z9" s="66"/>
      <c r="AA9" s="66"/>
      <c r="AB9" s="66"/>
      <c r="AC9" s="66"/>
      <c r="AD9" s="66"/>
      <c r="AE9" s="66"/>
      <c r="AF9" s="66"/>
      <c r="AG9" s="66"/>
      <c r="AH9" s="66"/>
      <c r="AI9" s="66"/>
      <c r="AJ9" s="66"/>
      <c r="AK9" s="66"/>
      <c r="AL9" s="66"/>
      <c r="AM9" s="66"/>
      <c r="AN9" s="66"/>
      <c r="AO9" s="66"/>
      <c r="AP9" s="66"/>
      <c r="AQ9" s="66"/>
      <c r="AR9" s="66"/>
      <c r="AS9" s="66"/>
      <c r="AT9" s="66"/>
      <c r="AU9" s="66"/>
      <c r="AV9" s="66"/>
      <c r="AW9" s="66"/>
      <c r="AX9" s="66"/>
      <c r="AY9" s="66"/>
      <c r="AZ9" s="66"/>
      <c r="BA9" s="66"/>
      <c r="BB9" s="66"/>
      <c r="BC9" s="66"/>
      <c r="BD9" s="66"/>
      <c r="BE9" s="66"/>
      <c r="BF9" s="66"/>
      <c r="BG9" s="66"/>
      <c r="BH9" s="66"/>
      <c r="BI9" s="66"/>
      <c r="BJ9" s="66"/>
      <c r="BK9" s="66"/>
      <c r="BL9" s="66"/>
      <c r="BM9" s="66"/>
      <c r="BN9" s="66"/>
      <c r="BO9" s="66"/>
      <c r="BP9" s="66"/>
      <c r="BQ9" s="66"/>
      <c r="BR9" s="66"/>
      <c r="BS9" s="66"/>
      <c r="BT9" s="66"/>
      <c r="BU9" s="66"/>
      <c r="BV9" s="66"/>
      <c r="BW9" s="66"/>
      <c r="BX9" s="66"/>
      <c r="BY9" s="66"/>
      <c r="BZ9" s="66"/>
      <c r="CA9" s="66"/>
      <c r="CB9" s="66"/>
      <c r="CC9" s="66"/>
      <c r="CD9" s="66"/>
      <c r="CE9" s="66"/>
      <c r="CF9" s="66"/>
      <c r="CG9" s="66"/>
      <c r="CH9" s="66"/>
      <c r="CI9" s="66"/>
      <c r="CJ9" s="66"/>
      <c r="CK9" s="66"/>
      <c r="CL9" s="66"/>
      <c r="CM9" s="66"/>
      <c r="CN9" s="66"/>
      <c r="CO9" s="66"/>
      <c r="CP9" s="66"/>
      <c r="CQ9" s="66"/>
      <c r="CR9" s="66"/>
      <c r="CS9" s="66"/>
      <c r="CT9" s="66"/>
      <c r="CU9" s="66"/>
      <c r="CV9" s="66"/>
      <c r="CW9" s="66"/>
      <c r="CX9" s="66"/>
      <c r="CY9" s="66"/>
      <c r="CZ9" s="66"/>
      <c r="DA9" s="66"/>
      <c r="DB9" s="66"/>
      <c r="DC9" s="66"/>
      <c r="DD9" s="66"/>
      <c r="DE9" s="66"/>
      <c r="DF9" s="66"/>
      <c r="DG9" s="66"/>
      <c r="DH9" s="66"/>
      <c r="DI9" s="66"/>
      <c r="DJ9" s="66"/>
      <c r="DK9" s="66"/>
      <c r="DL9" s="66"/>
      <c r="DM9" s="66"/>
      <c r="DN9" s="66"/>
      <c r="DO9" s="66"/>
      <c r="DP9" s="66"/>
      <c r="DQ9" s="66"/>
      <c r="DR9" s="66"/>
      <c r="DS9" s="66"/>
      <c r="DT9" s="66"/>
      <c r="DU9" s="66"/>
      <c r="DV9" s="66"/>
      <c r="DW9" s="66"/>
      <c r="DX9" s="66"/>
      <c r="DY9" s="66"/>
      <c r="DZ9" s="66"/>
      <c r="EA9" s="66"/>
      <c r="EB9" s="66"/>
      <c r="EC9" s="66"/>
      <c r="ED9" s="66"/>
      <c r="EE9" s="66"/>
      <c r="EF9" s="66"/>
    </row>
    <row r="10" spans="1:16" ht="25.5">
      <c r="A10" s="182">
        <v>2</v>
      </c>
      <c r="B10" s="88" t="s">
        <v>138</v>
      </c>
      <c r="C10" s="290">
        <f aca="true" t="shared" si="1" ref="C10:C21">SUM(D10:G10)</f>
        <v>0.01</v>
      </c>
      <c r="D10" s="290"/>
      <c r="E10" s="290"/>
      <c r="F10" s="290"/>
      <c r="G10" s="290">
        <v>0.01</v>
      </c>
      <c r="H10" s="182" t="s">
        <v>137</v>
      </c>
      <c r="I10" s="290"/>
      <c r="J10" s="290"/>
      <c r="K10" s="290"/>
      <c r="L10" s="290"/>
      <c r="M10" s="290"/>
      <c r="N10" s="290"/>
      <c r="O10" s="411"/>
      <c r="P10" s="89"/>
    </row>
    <row r="11" spans="1:16" ht="38.25">
      <c r="A11" s="182">
        <v>3</v>
      </c>
      <c r="B11" s="89" t="s">
        <v>139</v>
      </c>
      <c r="C11" s="290">
        <f t="shared" si="1"/>
        <v>0.71</v>
      </c>
      <c r="D11" s="290">
        <v>0.71</v>
      </c>
      <c r="E11" s="290"/>
      <c r="F11" s="290"/>
      <c r="G11" s="290"/>
      <c r="H11" s="89" t="s">
        <v>140</v>
      </c>
      <c r="I11" s="290">
        <v>3.1</v>
      </c>
      <c r="J11" s="290"/>
      <c r="K11" s="290"/>
      <c r="L11" s="290"/>
      <c r="M11" s="290">
        <v>3.1</v>
      </c>
      <c r="N11" s="290"/>
      <c r="O11" s="182" t="s">
        <v>403</v>
      </c>
      <c r="P11" s="89"/>
    </row>
    <row r="12" spans="1:16" ht="63.75">
      <c r="A12" s="182">
        <v>4</v>
      </c>
      <c r="B12" s="89" t="s">
        <v>141</v>
      </c>
      <c r="C12" s="290">
        <f t="shared" si="1"/>
        <v>0.2</v>
      </c>
      <c r="D12" s="290"/>
      <c r="E12" s="290"/>
      <c r="F12" s="290"/>
      <c r="G12" s="290">
        <v>0.2</v>
      </c>
      <c r="H12" s="182" t="s">
        <v>142</v>
      </c>
      <c r="I12" s="290"/>
      <c r="J12" s="290"/>
      <c r="K12" s="290"/>
      <c r="L12" s="290"/>
      <c r="M12" s="290"/>
      <c r="N12" s="290"/>
      <c r="O12" s="94" t="s">
        <v>111</v>
      </c>
      <c r="P12" s="89"/>
    </row>
    <row r="13" spans="1:16" ht="63.75">
      <c r="A13" s="182">
        <v>5</v>
      </c>
      <c r="B13" s="89" t="s">
        <v>143</v>
      </c>
      <c r="C13" s="290">
        <f t="shared" si="1"/>
        <v>0.07</v>
      </c>
      <c r="D13" s="290"/>
      <c r="E13" s="290"/>
      <c r="F13" s="290"/>
      <c r="G13" s="290">
        <v>0.07</v>
      </c>
      <c r="H13" s="182" t="s">
        <v>144</v>
      </c>
      <c r="I13" s="290">
        <v>0.5</v>
      </c>
      <c r="J13" s="290"/>
      <c r="K13" s="290"/>
      <c r="L13" s="290"/>
      <c r="M13" s="290">
        <v>0.5</v>
      </c>
      <c r="N13" s="290"/>
      <c r="O13" s="94" t="s">
        <v>111</v>
      </c>
      <c r="P13" s="89"/>
    </row>
    <row r="14" spans="1:136" ht="63.75">
      <c r="A14" s="182">
        <v>6</v>
      </c>
      <c r="B14" s="90" t="s">
        <v>145</v>
      </c>
      <c r="C14" s="290">
        <f t="shared" si="1"/>
        <v>0.25</v>
      </c>
      <c r="D14" s="290">
        <v>0.05</v>
      </c>
      <c r="E14" s="290"/>
      <c r="F14" s="290"/>
      <c r="G14" s="290">
        <v>0.2</v>
      </c>
      <c r="H14" s="182" t="s">
        <v>146</v>
      </c>
      <c r="I14" s="290"/>
      <c r="J14" s="290"/>
      <c r="K14" s="290"/>
      <c r="L14" s="290"/>
      <c r="M14" s="290"/>
      <c r="N14" s="290"/>
      <c r="O14" s="182" t="s">
        <v>111</v>
      </c>
      <c r="P14" s="89"/>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14"/>
      <c r="BG14" s="14"/>
      <c r="BH14" s="14"/>
      <c r="BI14" s="14"/>
      <c r="BJ14" s="14"/>
      <c r="BK14" s="14"/>
      <c r="BL14" s="14"/>
      <c r="BM14" s="14"/>
      <c r="BN14" s="14"/>
      <c r="BO14" s="14"/>
      <c r="BP14" s="14"/>
      <c r="BQ14" s="14"/>
      <c r="BR14" s="14"/>
      <c r="BS14" s="14"/>
      <c r="BT14" s="14"/>
      <c r="BU14" s="14"/>
      <c r="BV14" s="14"/>
      <c r="BW14" s="14"/>
      <c r="BX14" s="14"/>
      <c r="BY14" s="14"/>
      <c r="BZ14" s="14"/>
      <c r="CA14" s="14"/>
      <c r="CB14" s="14"/>
      <c r="CC14" s="14"/>
      <c r="CD14" s="14"/>
      <c r="CE14" s="14"/>
      <c r="CF14" s="14"/>
      <c r="CG14" s="14"/>
      <c r="CH14" s="14"/>
      <c r="CI14" s="14"/>
      <c r="CJ14" s="14"/>
      <c r="CK14" s="14"/>
      <c r="CL14" s="14"/>
      <c r="CM14" s="14"/>
      <c r="CN14" s="14"/>
      <c r="CO14" s="14"/>
      <c r="CP14" s="14"/>
      <c r="CQ14" s="14"/>
      <c r="CR14" s="14"/>
      <c r="CS14" s="14"/>
      <c r="CT14" s="14"/>
      <c r="CU14" s="14"/>
      <c r="CV14" s="14"/>
      <c r="CW14" s="14"/>
      <c r="CX14" s="14"/>
      <c r="CY14" s="14"/>
      <c r="CZ14" s="14"/>
      <c r="DA14" s="14"/>
      <c r="DB14" s="14"/>
      <c r="DC14" s="14"/>
      <c r="DD14" s="14"/>
      <c r="DE14" s="14"/>
      <c r="DF14" s="14"/>
      <c r="DG14" s="14"/>
      <c r="DH14" s="14"/>
      <c r="DI14" s="14"/>
      <c r="DJ14" s="14"/>
      <c r="DK14" s="14"/>
      <c r="DL14" s="14"/>
      <c r="DM14" s="14"/>
      <c r="DN14" s="14"/>
      <c r="DO14" s="14"/>
      <c r="DP14" s="14"/>
      <c r="DQ14" s="14"/>
      <c r="DR14" s="14"/>
      <c r="DS14" s="14"/>
      <c r="DT14" s="14"/>
      <c r="DU14" s="14"/>
      <c r="DV14" s="14"/>
      <c r="DW14" s="14"/>
      <c r="DX14" s="14"/>
      <c r="DY14" s="14"/>
      <c r="DZ14" s="14"/>
      <c r="EA14" s="14"/>
      <c r="EB14" s="14"/>
      <c r="EC14" s="14"/>
      <c r="ED14" s="14"/>
      <c r="EE14" s="14"/>
      <c r="EF14" s="14"/>
    </row>
    <row r="15" spans="1:136" ht="63.75">
      <c r="A15" s="182">
        <v>7</v>
      </c>
      <c r="B15" s="92" t="s">
        <v>149</v>
      </c>
      <c r="C15" s="290">
        <f t="shared" si="1"/>
        <v>0.22</v>
      </c>
      <c r="D15" s="290"/>
      <c r="E15" s="290"/>
      <c r="F15" s="290"/>
      <c r="G15" s="290">
        <v>0.22</v>
      </c>
      <c r="H15" s="93" t="s">
        <v>150</v>
      </c>
      <c r="I15" s="290"/>
      <c r="J15" s="290"/>
      <c r="K15" s="290"/>
      <c r="L15" s="290"/>
      <c r="M15" s="290"/>
      <c r="N15" s="290"/>
      <c r="O15" s="94" t="s">
        <v>111</v>
      </c>
      <c r="P15" s="89"/>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4"/>
      <c r="BO15" s="14"/>
      <c r="BP15" s="14"/>
      <c r="BQ15" s="14"/>
      <c r="BR15" s="14"/>
      <c r="BS15" s="14"/>
      <c r="BT15" s="14"/>
      <c r="BU15" s="14"/>
      <c r="BV15" s="14"/>
      <c r="BW15" s="14"/>
      <c r="BX15" s="14"/>
      <c r="BY15" s="14"/>
      <c r="BZ15" s="14"/>
      <c r="CA15" s="14"/>
      <c r="CB15" s="14"/>
      <c r="CC15" s="14"/>
      <c r="CD15" s="14"/>
      <c r="CE15" s="14"/>
      <c r="CF15" s="14"/>
      <c r="CG15" s="14"/>
      <c r="CH15" s="14"/>
      <c r="CI15" s="14"/>
      <c r="CJ15" s="14"/>
      <c r="CK15" s="14"/>
      <c r="CL15" s="14"/>
      <c r="CM15" s="14"/>
      <c r="CN15" s="14"/>
      <c r="CO15" s="14"/>
      <c r="CP15" s="14"/>
      <c r="CQ15" s="14"/>
      <c r="CR15" s="14"/>
      <c r="CS15" s="14"/>
      <c r="CT15" s="14"/>
      <c r="CU15" s="14"/>
      <c r="CV15" s="14"/>
      <c r="CW15" s="14"/>
      <c r="CX15" s="14"/>
      <c r="CY15" s="14"/>
      <c r="CZ15" s="14"/>
      <c r="DA15" s="14"/>
      <c r="DB15" s="14"/>
      <c r="DC15" s="14"/>
      <c r="DD15" s="14"/>
      <c r="DE15" s="14"/>
      <c r="DF15" s="14"/>
      <c r="DG15" s="14"/>
      <c r="DH15" s="14"/>
      <c r="DI15" s="14"/>
      <c r="DJ15" s="14"/>
      <c r="DK15" s="14"/>
      <c r="DL15" s="14"/>
      <c r="DM15" s="14"/>
      <c r="DN15" s="14"/>
      <c r="DO15" s="14"/>
      <c r="DP15" s="14"/>
      <c r="DQ15" s="14"/>
      <c r="DR15" s="14"/>
      <c r="DS15" s="14"/>
      <c r="DT15" s="14"/>
      <c r="DU15" s="14"/>
      <c r="DV15" s="14"/>
      <c r="DW15" s="14"/>
      <c r="DX15" s="14"/>
      <c r="DY15" s="14"/>
      <c r="DZ15" s="14"/>
      <c r="EA15" s="14"/>
      <c r="EB15" s="14"/>
      <c r="EC15" s="14"/>
      <c r="ED15" s="14"/>
      <c r="EE15" s="14"/>
      <c r="EF15" s="14"/>
    </row>
    <row r="16" spans="1:136" ht="63.75">
      <c r="A16" s="182">
        <v>8</v>
      </c>
      <c r="B16" s="89" t="s">
        <v>151</v>
      </c>
      <c r="C16" s="290">
        <f t="shared" si="1"/>
        <v>0.16</v>
      </c>
      <c r="D16" s="290"/>
      <c r="E16" s="290"/>
      <c r="F16" s="290"/>
      <c r="G16" s="290">
        <v>0.16</v>
      </c>
      <c r="H16" s="89" t="s">
        <v>152</v>
      </c>
      <c r="I16" s="290"/>
      <c r="J16" s="290"/>
      <c r="K16" s="290"/>
      <c r="L16" s="290"/>
      <c r="M16" s="290"/>
      <c r="N16" s="290"/>
      <c r="O16" s="94" t="s">
        <v>111</v>
      </c>
      <c r="P16" s="89"/>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c r="BG16" s="14"/>
      <c r="BH16" s="14"/>
      <c r="BI16" s="14"/>
      <c r="BJ16" s="14"/>
      <c r="BK16" s="14"/>
      <c r="BL16" s="14"/>
      <c r="BM16" s="14"/>
      <c r="BN16" s="14"/>
      <c r="BO16" s="14"/>
      <c r="BP16" s="14"/>
      <c r="BQ16" s="14"/>
      <c r="BR16" s="14"/>
      <c r="BS16" s="14"/>
      <c r="BT16" s="14"/>
      <c r="BU16" s="14"/>
      <c r="BV16" s="14"/>
      <c r="BW16" s="14"/>
      <c r="BX16" s="14"/>
      <c r="BY16" s="14"/>
      <c r="BZ16" s="14"/>
      <c r="CA16" s="14"/>
      <c r="CB16" s="14"/>
      <c r="CC16" s="14"/>
      <c r="CD16" s="14"/>
      <c r="CE16" s="14"/>
      <c r="CF16" s="14"/>
      <c r="CG16" s="14"/>
      <c r="CH16" s="14"/>
      <c r="CI16" s="14"/>
      <c r="CJ16" s="14"/>
      <c r="CK16" s="14"/>
      <c r="CL16" s="14"/>
      <c r="CM16" s="14"/>
      <c r="CN16" s="14"/>
      <c r="CO16" s="14"/>
      <c r="CP16" s="14"/>
      <c r="CQ16" s="14"/>
      <c r="CR16" s="14"/>
      <c r="CS16" s="14"/>
      <c r="CT16" s="14"/>
      <c r="CU16" s="14"/>
      <c r="CV16" s="14"/>
      <c r="CW16" s="14"/>
      <c r="CX16" s="14"/>
      <c r="CY16" s="14"/>
      <c r="CZ16" s="14"/>
      <c r="DA16" s="14"/>
      <c r="DB16" s="14"/>
      <c r="DC16" s="14"/>
      <c r="DD16" s="14"/>
      <c r="DE16" s="14"/>
      <c r="DF16" s="14"/>
      <c r="DG16" s="14"/>
      <c r="DH16" s="14"/>
      <c r="DI16" s="14"/>
      <c r="DJ16" s="14"/>
      <c r="DK16" s="14"/>
      <c r="DL16" s="14"/>
      <c r="DM16" s="14"/>
      <c r="DN16" s="14"/>
      <c r="DO16" s="14"/>
      <c r="DP16" s="14"/>
      <c r="DQ16" s="14"/>
      <c r="DR16" s="14"/>
      <c r="DS16" s="14"/>
      <c r="DT16" s="14"/>
      <c r="DU16" s="14"/>
      <c r="DV16" s="14"/>
      <c r="DW16" s="14"/>
      <c r="DX16" s="14"/>
      <c r="DY16" s="14"/>
      <c r="DZ16" s="14"/>
      <c r="EA16" s="14"/>
      <c r="EB16" s="14"/>
      <c r="EC16" s="14"/>
      <c r="ED16" s="14"/>
      <c r="EE16" s="14"/>
      <c r="EF16" s="14"/>
    </row>
    <row r="17" spans="1:136" ht="63.75">
      <c r="A17" s="182">
        <v>9</v>
      </c>
      <c r="B17" s="95" t="s">
        <v>153</v>
      </c>
      <c r="C17" s="290">
        <f t="shared" si="1"/>
        <v>0.06</v>
      </c>
      <c r="D17" s="290"/>
      <c r="E17" s="290"/>
      <c r="F17" s="290"/>
      <c r="G17" s="291">
        <v>0.06</v>
      </c>
      <c r="H17" s="89" t="s">
        <v>154</v>
      </c>
      <c r="I17" s="290"/>
      <c r="J17" s="290"/>
      <c r="K17" s="290"/>
      <c r="L17" s="290"/>
      <c r="M17" s="290"/>
      <c r="N17" s="290"/>
      <c r="O17" s="90" t="s">
        <v>111</v>
      </c>
      <c r="P17" s="89"/>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4"/>
      <c r="BM17" s="14"/>
      <c r="BN17" s="14"/>
      <c r="BO17" s="14"/>
      <c r="BP17" s="14"/>
      <c r="BQ17" s="14"/>
      <c r="BR17" s="14"/>
      <c r="BS17" s="14"/>
      <c r="BT17" s="14"/>
      <c r="BU17" s="14"/>
      <c r="BV17" s="14"/>
      <c r="BW17" s="14"/>
      <c r="BX17" s="14"/>
      <c r="BY17" s="14"/>
      <c r="BZ17" s="14"/>
      <c r="CA17" s="14"/>
      <c r="CB17" s="14"/>
      <c r="CC17" s="14"/>
      <c r="CD17" s="14"/>
      <c r="CE17" s="14"/>
      <c r="CF17" s="14"/>
      <c r="CG17" s="14"/>
      <c r="CH17" s="14"/>
      <c r="CI17" s="14"/>
      <c r="CJ17" s="14"/>
      <c r="CK17" s="14"/>
      <c r="CL17" s="14"/>
      <c r="CM17" s="14"/>
      <c r="CN17" s="14"/>
      <c r="CO17" s="14"/>
      <c r="CP17" s="14"/>
      <c r="CQ17" s="14"/>
      <c r="CR17" s="14"/>
      <c r="CS17" s="14"/>
      <c r="CT17" s="14"/>
      <c r="CU17" s="14"/>
      <c r="CV17" s="14"/>
      <c r="CW17" s="14"/>
      <c r="CX17" s="14"/>
      <c r="CY17" s="14"/>
      <c r="CZ17" s="14"/>
      <c r="DA17" s="14"/>
      <c r="DB17" s="14"/>
      <c r="DC17" s="14"/>
      <c r="DD17" s="14"/>
      <c r="DE17" s="14"/>
      <c r="DF17" s="14"/>
      <c r="DG17" s="14"/>
      <c r="DH17" s="14"/>
      <c r="DI17" s="14"/>
      <c r="DJ17" s="14"/>
      <c r="DK17" s="14"/>
      <c r="DL17" s="14"/>
      <c r="DM17" s="14"/>
      <c r="DN17" s="14"/>
      <c r="DO17" s="14"/>
      <c r="DP17" s="14"/>
      <c r="DQ17" s="14"/>
      <c r="DR17" s="14"/>
      <c r="DS17" s="14"/>
      <c r="DT17" s="14"/>
      <c r="DU17" s="14"/>
      <c r="DV17" s="14"/>
      <c r="DW17" s="14"/>
      <c r="DX17" s="14"/>
      <c r="DY17" s="14"/>
      <c r="DZ17" s="14"/>
      <c r="EA17" s="14"/>
      <c r="EB17" s="14"/>
      <c r="EC17" s="14"/>
      <c r="ED17" s="14"/>
      <c r="EE17" s="14"/>
      <c r="EF17" s="14"/>
    </row>
    <row r="18" spans="1:136" ht="63.75">
      <c r="A18" s="182">
        <v>10</v>
      </c>
      <c r="B18" s="95" t="s">
        <v>153</v>
      </c>
      <c r="C18" s="290">
        <f t="shared" si="1"/>
        <v>0.03</v>
      </c>
      <c r="D18" s="290"/>
      <c r="E18" s="290"/>
      <c r="F18" s="290"/>
      <c r="G18" s="291">
        <v>0.03</v>
      </c>
      <c r="H18" s="89" t="s">
        <v>155</v>
      </c>
      <c r="I18" s="290"/>
      <c r="J18" s="290"/>
      <c r="K18" s="290"/>
      <c r="L18" s="290"/>
      <c r="M18" s="290"/>
      <c r="N18" s="290"/>
      <c r="O18" s="90" t="s">
        <v>111</v>
      </c>
      <c r="P18" s="89"/>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c r="BD18" s="14"/>
      <c r="BE18" s="14"/>
      <c r="BF18" s="14"/>
      <c r="BG18" s="14"/>
      <c r="BH18" s="14"/>
      <c r="BI18" s="14"/>
      <c r="BJ18" s="14"/>
      <c r="BK18" s="14"/>
      <c r="BL18" s="14"/>
      <c r="BM18" s="14"/>
      <c r="BN18" s="14"/>
      <c r="BO18" s="14"/>
      <c r="BP18" s="14"/>
      <c r="BQ18" s="14"/>
      <c r="BR18" s="14"/>
      <c r="BS18" s="14"/>
      <c r="BT18" s="14"/>
      <c r="BU18" s="14"/>
      <c r="BV18" s="14"/>
      <c r="BW18" s="14"/>
      <c r="BX18" s="14"/>
      <c r="BY18" s="14"/>
      <c r="BZ18" s="14"/>
      <c r="CA18" s="14"/>
      <c r="CB18" s="14"/>
      <c r="CC18" s="14"/>
      <c r="CD18" s="14"/>
      <c r="CE18" s="14"/>
      <c r="CF18" s="14"/>
      <c r="CG18" s="14"/>
      <c r="CH18" s="14"/>
      <c r="CI18" s="14"/>
      <c r="CJ18" s="14"/>
      <c r="CK18" s="14"/>
      <c r="CL18" s="14"/>
      <c r="CM18" s="14"/>
      <c r="CN18" s="14"/>
      <c r="CO18" s="14"/>
      <c r="CP18" s="14"/>
      <c r="CQ18" s="14"/>
      <c r="CR18" s="14"/>
      <c r="CS18" s="14"/>
      <c r="CT18" s="14"/>
      <c r="CU18" s="14"/>
      <c r="CV18" s="14"/>
      <c r="CW18" s="14"/>
      <c r="CX18" s="14"/>
      <c r="CY18" s="14"/>
      <c r="CZ18" s="14"/>
      <c r="DA18" s="14"/>
      <c r="DB18" s="14"/>
      <c r="DC18" s="14"/>
      <c r="DD18" s="14"/>
      <c r="DE18" s="14"/>
      <c r="DF18" s="14"/>
      <c r="DG18" s="14"/>
      <c r="DH18" s="14"/>
      <c r="DI18" s="14"/>
      <c r="DJ18" s="14"/>
      <c r="DK18" s="14"/>
      <c r="DL18" s="14"/>
      <c r="DM18" s="14"/>
      <c r="DN18" s="14"/>
      <c r="DO18" s="14"/>
      <c r="DP18" s="14"/>
      <c r="DQ18" s="14"/>
      <c r="DR18" s="14"/>
      <c r="DS18" s="14"/>
      <c r="DT18" s="14"/>
      <c r="DU18" s="14"/>
      <c r="DV18" s="14"/>
      <c r="DW18" s="14"/>
      <c r="DX18" s="14"/>
      <c r="DY18" s="14"/>
      <c r="DZ18" s="14"/>
      <c r="EA18" s="14"/>
      <c r="EB18" s="14"/>
      <c r="EC18" s="14"/>
      <c r="ED18" s="14"/>
      <c r="EE18" s="14"/>
      <c r="EF18" s="14"/>
    </row>
    <row r="19" spans="1:16" s="286" customFormat="1" ht="12.75">
      <c r="A19" s="284" t="s">
        <v>45</v>
      </c>
      <c r="B19" s="287" t="s">
        <v>40</v>
      </c>
      <c r="C19" s="289">
        <f t="shared" si="1"/>
        <v>1.2</v>
      </c>
      <c r="D19" s="292">
        <f aca="true" t="shared" si="2" ref="D19:N19">SUM(D20:D21)</f>
        <v>1</v>
      </c>
      <c r="E19" s="292">
        <f t="shared" si="2"/>
        <v>0</v>
      </c>
      <c r="F19" s="292">
        <f t="shared" si="2"/>
        <v>0</v>
      </c>
      <c r="G19" s="292">
        <f t="shared" si="2"/>
        <v>0.2</v>
      </c>
      <c r="H19" s="288"/>
      <c r="I19" s="289">
        <f t="shared" si="2"/>
        <v>0.1</v>
      </c>
      <c r="J19" s="289">
        <f t="shared" si="2"/>
        <v>0</v>
      </c>
      <c r="K19" s="289">
        <f t="shared" si="2"/>
        <v>0</v>
      </c>
      <c r="L19" s="289">
        <f t="shared" si="2"/>
        <v>0.1</v>
      </c>
      <c r="M19" s="289">
        <f t="shared" si="2"/>
        <v>0</v>
      </c>
      <c r="N19" s="289">
        <f t="shared" si="2"/>
        <v>0</v>
      </c>
      <c r="O19" s="284"/>
      <c r="P19" s="98"/>
    </row>
    <row r="20" spans="1:136" ht="38.25">
      <c r="A20" s="182">
        <v>11</v>
      </c>
      <c r="B20" s="91" t="s">
        <v>147</v>
      </c>
      <c r="C20" s="290">
        <f t="shared" si="1"/>
        <v>0.2</v>
      </c>
      <c r="D20" s="293"/>
      <c r="E20" s="293"/>
      <c r="F20" s="293"/>
      <c r="G20" s="293">
        <v>0.2</v>
      </c>
      <c r="H20" s="91" t="s">
        <v>148</v>
      </c>
      <c r="I20" s="293">
        <v>0.1</v>
      </c>
      <c r="J20" s="293"/>
      <c r="K20" s="293"/>
      <c r="L20" s="293">
        <v>0.1</v>
      </c>
      <c r="M20" s="294"/>
      <c r="N20" s="295"/>
      <c r="O20" s="107" t="s">
        <v>405</v>
      </c>
      <c r="P20" s="89"/>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14"/>
      <c r="BB20" s="14"/>
      <c r="BC20" s="14"/>
      <c r="BD20" s="14"/>
      <c r="BE20" s="14"/>
      <c r="BF20" s="14"/>
      <c r="BG20" s="14"/>
      <c r="BH20" s="14"/>
      <c r="BI20" s="14"/>
      <c r="BJ20" s="14"/>
      <c r="BK20" s="14"/>
      <c r="BL20" s="14"/>
      <c r="BM20" s="14"/>
      <c r="BN20" s="14"/>
      <c r="BO20" s="14"/>
      <c r="BP20" s="14"/>
      <c r="BQ20" s="14"/>
      <c r="BR20" s="14"/>
      <c r="BS20" s="14"/>
      <c r="BT20" s="14"/>
      <c r="BU20" s="14"/>
      <c r="BV20" s="14"/>
      <c r="BW20" s="14"/>
      <c r="BX20" s="14"/>
      <c r="BY20" s="14"/>
      <c r="BZ20" s="14"/>
      <c r="CA20" s="14"/>
      <c r="CB20" s="14"/>
      <c r="CC20" s="14"/>
      <c r="CD20" s="14"/>
      <c r="CE20" s="14"/>
      <c r="CF20" s="14"/>
      <c r="CG20" s="14"/>
      <c r="CH20" s="14"/>
      <c r="CI20" s="14"/>
      <c r="CJ20" s="14"/>
      <c r="CK20" s="14"/>
      <c r="CL20" s="14"/>
      <c r="CM20" s="14"/>
      <c r="CN20" s="14"/>
      <c r="CO20" s="14"/>
      <c r="CP20" s="14"/>
      <c r="CQ20" s="14"/>
      <c r="CR20" s="14"/>
      <c r="CS20" s="14"/>
      <c r="CT20" s="14"/>
      <c r="CU20" s="14"/>
      <c r="CV20" s="14"/>
      <c r="CW20" s="14"/>
      <c r="CX20" s="14"/>
      <c r="CY20" s="14"/>
      <c r="CZ20" s="14"/>
      <c r="DA20" s="14"/>
      <c r="DB20" s="14"/>
      <c r="DC20" s="14"/>
      <c r="DD20" s="14"/>
      <c r="DE20" s="14"/>
      <c r="DF20" s="14"/>
      <c r="DG20" s="14"/>
      <c r="DH20" s="14"/>
      <c r="DI20" s="14"/>
      <c r="DJ20" s="14"/>
      <c r="DK20" s="14"/>
      <c r="DL20" s="14"/>
      <c r="DM20" s="14"/>
      <c r="DN20" s="14"/>
      <c r="DO20" s="14"/>
      <c r="DP20" s="14"/>
      <c r="DQ20" s="14"/>
      <c r="DR20" s="14"/>
      <c r="DS20" s="14"/>
      <c r="DT20" s="14"/>
      <c r="DU20" s="14"/>
      <c r="DV20" s="14"/>
      <c r="DW20" s="14"/>
      <c r="DX20" s="14"/>
      <c r="DY20" s="14"/>
      <c r="DZ20" s="14"/>
      <c r="EA20" s="14"/>
      <c r="EB20" s="14"/>
      <c r="EC20" s="14"/>
      <c r="ED20" s="14"/>
      <c r="EE20" s="14"/>
      <c r="EF20" s="14"/>
    </row>
    <row r="21" spans="1:136" ht="38.25">
      <c r="A21" s="182">
        <v>12</v>
      </c>
      <c r="B21" s="95" t="s">
        <v>156</v>
      </c>
      <c r="C21" s="290">
        <f t="shared" si="1"/>
        <v>1</v>
      </c>
      <c r="D21" s="290">
        <v>1</v>
      </c>
      <c r="E21" s="290"/>
      <c r="F21" s="290"/>
      <c r="G21" s="290"/>
      <c r="H21" s="89" t="s">
        <v>157</v>
      </c>
      <c r="I21" s="290"/>
      <c r="J21" s="290"/>
      <c r="K21" s="290"/>
      <c r="L21" s="290"/>
      <c r="M21" s="290"/>
      <c r="N21" s="290"/>
      <c r="O21" s="97" t="s">
        <v>404</v>
      </c>
      <c r="P21" s="89"/>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4"/>
      <c r="BH21" s="14"/>
      <c r="BI21" s="14"/>
      <c r="BJ21" s="14"/>
      <c r="BK21" s="14"/>
      <c r="BL21" s="14"/>
      <c r="BM21" s="14"/>
      <c r="BN21" s="14"/>
      <c r="BO21" s="14"/>
      <c r="BP21" s="14"/>
      <c r="BQ21" s="14"/>
      <c r="BR21" s="14"/>
      <c r="BS21" s="14"/>
      <c r="BT21" s="14"/>
      <c r="BU21" s="14"/>
      <c r="BV21" s="14"/>
      <c r="BW21" s="14"/>
      <c r="BX21" s="14"/>
      <c r="BY21" s="14"/>
      <c r="BZ21" s="14"/>
      <c r="CA21" s="14"/>
      <c r="CB21" s="14"/>
      <c r="CC21" s="14"/>
      <c r="CD21" s="14"/>
      <c r="CE21" s="14"/>
      <c r="CF21" s="14"/>
      <c r="CG21" s="14"/>
      <c r="CH21" s="14"/>
      <c r="CI21" s="14"/>
      <c r="CJ21" s="14"/>
      <c r="CK21" s="14"/>
      <c r="CL21" s="14"/>
      <c r="CM21" s="14"/>
      <c r="CN21" s="14"/>
      <c r="CO21" s="14"/>
      <c r="CP21" s="14"/>
      <c r="CQ21" s="14"/>
      <c r="CR21" s="14"/>
      <c r="CS21" s="14"/>
      <c r="CT21" s="14"/>
      <c r="CU21" s="14"/>
      <c r="CV21" s="14"/>
      <c r="CW21" s="14"/>
      <c r="CX21" s="14"/>
      <c r="CY21" s="14"/>
      <c r="CZ21" s="14"/>
      <c r="DA21" s="14"/>
      <c r="DB21" s="14"/>
      <c r="DC21" s="14"/>
      <c r="DD21" s="14"/>
      <c r="DE21" s="14"/>
      <c r="DF21" s="14"/>
      <c r="DG21" s="14"/>
      <c r="DH21" s="14"/>
      <c r="DI21" s="14"/>
      <c r="DJ21" s="14"/>
      <c r="DK21" s="14"/>
      <c r="DL21" s="14"/>
      <c r="DM21" s="14"/>
      <c r="DN21" s="14"/>
      <c r="DO21" s="14"/>
      <c r="DP21" s="14"/>
      <c r="DQ21" s="14"/>
      <c r="DR21" s="14"/>
      <c r="DS21" s="14"/>
      <c r="DT21" s="14"/>
      <c r="DU21" s="14"/>
      <c r="DV21" s="14"/>
      <c r="DW21" s="14"/>
      <c r="DX21" s="14"/>
      <c r="DY21" s="14"/>
      <c r="DZ21" s="14"/>
      <c r="EA21" s="14"/>
      <c r="EB21" s="14"/>
      <c r="EC21" s="14"/>
      <c r="ED21" s="14"/>
      <c r="EE21" s="14"/>
      <c r="EF21" s="14"/>
    </row>
    <row r="22" spans="1:136" ht="12.75">
      <c r="A22" s="412" t="s">
        <v>5</v>
      </c>
      <c r="B22" s="412"/>
      <c r="C22" s="292">
        <f>C19+C8</f>
        <v>6.41</v>
      </c>
      <c r="D22" s="292">
        <f>D19+D8</f>
        <v>5.26</v>
      </c>
      <c r="E22" s="292">
        <f>E19+E8</f>
        <v>0</v>
      </c>
      <c r="F22" s="292">
        <f>F19+F8</f>
        <v>0</v>
      </c>
      <c r="G22" s="292">
        <f>G19+G8</f>
        <v>1.1500000000000001</v>
      </c>
      <c r="H22" s="292"/>
      <c r="I22" s="292">
        <f aca="true" t="shared" si="3" ref="I22:N22">I19+I8</f>
        <v>9.299999999999999</v>
      </c>
      <c r="J22" s="292">
        <f t="shared" si="3"/>
        <v>0</v>
      </c>
      <c r="K22" s="292">
        <f t="shared" si="3"/>
        <v>1.4</v>
      </c>
      <c r="L22" s="292">
        <f t="shared" si="3"/>
        <v>1.5</v>
      </c>
      <c r="M22" s="292">
        <f t="shared" si="3"/>
        <v>6.4</v>
      </c>
      <c r="N22" s="292">
        <f t="shared" si="3"/>
        <v>0</v>
      </c>
      <c r="O22" s="89"/>
      <c r="P22" s="89"/>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c r="BH22" s="14"/>
      <c r="BI22" s="14"/>
      <c r="BJ22" s="14"/>
      <c r="BK22" s="14"/>
      <c r="BL22" s="14"/>
      <c r="BM22" s="14"/>
      <c r="BN22" s="14"/>
      <c r="BO22" s="14"/>
      <c r="BP22" s="14"/>
      <c r="BQ22" s="14"/>
      <c r="BR22" s="14"/>
      <c r="BS22" s="14"/>
      <c r="BT22" s="14"/>
      <c r="BU22" s="14"/>
      <c r="BV22" s="14"/>
      <c r="BW22" s="14"/>
      <c r="BX22" s="14"/>
      <c r="BY22" s="14"/>
      <c r="BZ22" s="14"/>
      <c r="CA22" s="14"/>
      <c r="CB22" s="14"/>
      <c r="CC22" s="14"/>
      <c r="CD22" s="14"/>
      <c r="CE22" s="14"/>
      <c r="CF22" s="14"/>
      <c r="CG22" s="14"/>
      <c r="CH22" s="14"/>
      <c r="CI22" s="14"/>
      <c r="CJ22" s="14"/>
      <c r="CK22" s="14"/>
      <c r="CL22" s="14"/>
      <c r="CM22" s="14"/>
      <c r="CN22" s="14"/>
      <c r="CO22" s="14"/>
      <c r="CP22" s="14"/>
      <c r="CQ22" s="14"/>
      <c r="CR22" s="14"/>
      <c r="CS22" s="14"/>
      <c r="CT22" s="14"/>
      <c r="CU22" s="14"/>
      <c r="CV22" s="14"/>
      <c r="CW22" s="14"/>
      <c r="CX22" s="14"/>
      <c r="CY22" s="14"/>
      <c r="CZ22" s="14"/>
      <c r="DA22" s="14"/>
      <c r="DB22" s="14"/>
      <c r="DC22" s="14"/>
      <c r="DD22" s="14"/>
      <c r="DE22" s="14"/>
      <c r="DF22" s="14"/>
      <c r="DG22" s="14"/>
      <c r="DH22" s="14"/>
      <c r="DI22" s="14"/>
      <c r="DJ22" s="14"/>
      <c r="DK22" s="14"/>
      <c r="DL22" s="14"/>
      <c r="DM22" s="14"/>
      <c r="DN22" s="14"/>
      <c r="DO22" s="14"/>
      <c r="DP22" s="14"/>
      <c r="DQ22" s="14"/>
      <c r="DR22" s="14"/>
      <c r="DS22" s="14"/>
      <c r="DT22" s="14"/>
      <c r="DU22" s="14"/>
      <c r="DV22" s="14"/>
      <c r="DW22" s="14"/>
      <c r="DX22" s="14"/>
      <c r="DY22" s="14"/>
      <c r="DZ22" s="14"/>
      <c r="EA22" s="14"/>
      <c r="EB22" s="14"/>
      <c r="EC22" s="14"/>
      <c r="ED22" s="14"/>
      <c r="EE22" s="14"/>
      <c r="EF22" s="14"/>
    </row>
    <row r="23" spans="3:136" ht="12">
      <c r="C23" s="68"/>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c r="BG23" s="14"/>
      <c r="BH23" s="14"/>
      <c r="BI23" s="14"/>
      <c r="BJ23" s="14"/>
      <c r="BK23" s="14"/>
      <c r="BL23" s="14"/>
      <c r="BM23" s="14"/>
      <c r="BN23" s="14"/>
      <c r="BO23" s="14"/>
      <c r="BP23" s="14"/>
      <c r="BQ23" s="14"/>
      <c r="BR23" s="14"/>
      <c r="BS23" s="14"/>
      <c r="BT23" s="14"/>
      <c r="BU23" s="14"/>
      <c r="BV23" s="14"/>
      <c r="BW23" s="14"/>
      <c r="BX23" s="14"/>
      <c r="BY23" s="14"/>
      <c r="BZ23" s="14"/>
      <c r="CA23" s="14"/>
      <c r="CB23" s="14"/>
      <c r="CC23" s="14"/>
      <c r="CD23" s="14"/>
      <c r="CE23" s="14"/>
      <c r="CF23" s="14"/>
      <c r="CG23" s="14"/>
      <c r="CH23" s="14"/>
      <c r="CI23" s="14"/>
      <c r="CJ23" s="14"/>
      <c r="CK23" s="14"/>
      <c r="CL23" s="14"/>
      <c r="CM23" s="14"/>
      <c r="CN23" s="14"/>
      <c r="CO23" s="14"/>
      <c r="CP23" s="14"/>
      <c r="CQ23" s="14"/>
      <c r="CR23" s="14"/>
      <c r="CS23" s="14"/>
      <c r="CT23" s="14"/>
      <c r="CU23" s="14"/>
      <c r="CV23" s="14"/>
      <c r="CW23" s="14"/>
      <c r="CX23" s="14"/>
      <c r="CY23" s="14"/>
      <c r="CZ23" s="14"/>
      <c r="DA23" s="14"/>
      <c r="DB23" s="14"/>
      <c r="DC23" s="14"/>
      <c r="DD23" s="14"/>
      <c r="DE23" s="14"/>
      <c r="DF23" s="14"/>
      <c r="DG23" s="14"/>
      <c r="DH23" s="14"/>
      <c r="DI23" s="14"/>
      <c r="DJ23" s="14"/>
      <c r="DK23" s="14"/>
      <c r="DL23" s="14"/>
      <c r="DM23" s="14"/>
      <c r="DN23" s="14"/>
      <c r="DO23" s="14"/>
      <c r="DP23" s="14"/>
      <c r="DQ23" s="14"/>
      <c r="DR23" s="14"/>
      <c r="DS23" s="14"/>
      <c r="DT23" s="14"/>
      <c r="DU23" s="14"/>
      <c r="DV23" s="14"/>
      <c r="DW23" s="14"/>
      <c r="DX23" s="14"/>
      <c r="DY23" s="14"/>
      <c r="DZ23" s="14"/>
      <c r="EA23" s="14"/>
      <c r="EB23" s="14"/>
      <c r="EC23" s="14"/>
      <c r="ED23" s="14"/>
      <c r="EE23" s="14"/>
      <c r="EF23" s="14"/>
    </row>
    <row r="24" spans="12:16" ht="12">
      <c r="L24" s="420" t="s">
        <v>437</v>
      </c>
      <c r="M24" s="420"/>
      <c r="N24" s="420"/>
      <c r="O24" s="420"/>
      <c r="P24" s="420"/>
    </row>
    <row r="25" spans="5:136" ht="12">
      <c r="E25" s="68"/>
      <c r="L25" s="420"/>
      <c r="M25" s="420"/>
      <c r="N25" s="420"/>
      <c r="O25" s="420"/>
      <c r="P25" s="420"/>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c r="BM25" s="14"/>
      <c r="BN25" s="14"/>
      <c r="BO25" s="14"/>
      <c r="BP25" s="14"/>
      <c r="BQ25" s="14"/>
      <c r="BR25" s="14"/>
      <c r="BS25" s="14"/>
      <c r="BT25" s="14"/>
      <c r="BU25" s="14"/>
      <c r="BV25" s="14"/>
      <c r="BW25" s="14"/>
      <c r="BX25" s="14"/>
      <c r="BY25" s="14"/>
      <c r="BZ25" s="14"/>
      <c r="CA25" s="14"/>
      <c r="CB25" s="14"/>
      <c r="CC25" s="14"/>
      <c r="CD25" s="14"/>
      <c r="CE25" s="14"/>
      <c r="CF25" s="14"/>
      <c r="CG25" s="14"/>
      <c r="CH25" s="14"/>
      <c r="CI25" s="14"/>
      <c r="CJ25" s="14"/>
      <c r="CK25" s="14"/>
      <c r="CL25" s="14"/>
      <c r="CM25" s="14"/>
      <c r="CN25" s="14"/>
      <c r="CO25" s="14"/>
      <c r="CP25" s="14"/>
      <c r="CQ25" s="14"/>
      <c r="CR25" s="14"/>
      <c r="CS25" s="14"/>
      <c r="CT25" s="14"/>
      <c r="CU25" s="14"/>
      <c r="CV25" s="14"/>
      <c r="CW25" s="14"/>
      <c r="CX25" s="14"/>
      <c r="CY25" s="14"/>
      <c r="CZ25" s="14"/>
      <c r="DA25" s="14"/>
      <c r="DB25" s="14"/>
      <c r="DC25" s="14"/>
      <c r="DD25" s="14"/>
      <c r="DE25" s="14"/>
      <c r="DF25" s="14"/>
      <c r="DG25" s="14"/>
      <c r="DH25" s="14"/>
      <c r="DI25" s="14"/>
      <c r="DJ25" s="14"/>
      <c r="DK25" s="14"/>
      <c r="DL25" s="14"/>
      <c r="DM25" s="14"/>
      <c r="DN25" s="14"/>
      <c r="DO25" s="14"/>
      <c r="DP25" s="14"/>
      <c r="DQ25" s="14"/>
      <c r="DR25" s="14"/>
      <c r="DS25" s="14"/>
      <c r="DT25" s="14"/>
      <c r="DU25" s="14"/>
      <c r="DV25" s="14"/>
      <c r="DW25" s="14"/>
      <c r="DX25" s="14"/>
      <c r="DY25" s="14"/>
      <c r="DZ25" s="14"/>
      <c r="EA25" s="14"/>
      <c r="EB25" s="14"/>
      <c r="EC25" s="14"/>
      <c r="ED25" s="14"/>
      <c r="EE25" s="14"/>
      <c r="EF25" s="14"/>
    </row>
  </sheetData>
  <sheetProtection/>
  <mergeCells count="15">
    <mergeCell ref="A1:P1"/>
    <mergeCell ref="A3:P3"/>
    <mergeCell ref="A2:P2"/>
    <mergeCell ref="P5:P6"/>
    <mergeCell ref="A5:A6"/>
    <mergeCell ref="B5:B6"/>
    <mergeCell ref="D5:G5"/>
    <mergeCell ref="H5:H6"/>
    <mergeCell ref="J5:N5"/>
    <mergeCell ref="O5:O6"/>
    <mergeCell ref="O9:O10"/>
    <mergeCell ref="A22:B22"/>
    <mergeCell ref="L24:P25"/>
    <mergeCell ref="C5:C6"/>
    <mergeCell ref="I5:I6"/>
  </mergeCells>
  <printOptions horizontalCentered="1"/>
  <pageMargins left="0.41" right="0.32" top="0.27" bottom="0.38" header="0.16" footer="0.16"/>
  <pageSetup blackAndWhite="1" horizontalDpi="600" verticalDpi="600" orientation="landscape" paperSize="9" r:id="rId2"/>
  <headerFooter alignWithMargins="0">
    <oddFooter>&amp;R&amp;P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LÊ VIỆT ANH</dc:creator>
  <cp:keywords/>
  <dc:description/>
  <cp:lastModifiedBy>Admin</cp:lastModifiedBy>
  <cp:lastPrinted>2016-06-17T02:42:33Z</cp:lastPrinted>
  <dcterms:created xsi:type="dcterms:W3CDTF">2009-02-20T23:33:57Z</dcterms:created>
  <dcterms:modified xsi:type="dcterms:W3CDTF">2016-06-17T03:52:14Z</dcterms:modified>
  <cp:category/>
  <cp:version/>
  <cp:contentType/>
  <cp:contentStatus/>
</cp:coreProperties>
</file>